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práce" sheetId="2" r:id="rId2"/>
    <sheet name="02 - Elektro" sheetId="3" r:id="rId3"/>
    <sheet name="03 - VZT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Stavební práce'!$C$101:$K$491</definedName>
    <definedName name="_xlnm.Print_Area" localSheetId="1">'01 - Stavební práce'!$C$4:$J$39,'01 - Stavební práce'!$C$45:$J$83,'01 - Stavební práce'!$C$89:$K$491</definedName>
    <definedName name="_xlnm.Print_Titles" localSheetId="1">'01 - Stavební práce'!$101:$101</definedName>
    <definedName name="_xlnm._FilterDatabase" localSheetId="2" hidden="1">'02 - Elektro'!$C$86:$K$218</definedName>
    <definedName name="_xlnm.Print_Area" localSheetId="2">'02 - Elektro'!$C$4:$J$39,'02 - Elektro'!$C$45:$J$68,'02 - Elektro'!$C$74:$K$218</definedName>
    <definedName name="_xlnm.Print_Titles" localSheetId="2">'02 - Elektro'!$86:$86</definedName>
    <definedName name="_xlnm._FilterDatabase" localSheetId="3" hidden="1">'03 - VZT'!$C$80:$K$120</definedName>
    <definedName name="_xlnm.Print_Area" localSheetId="3">'03 - VZT'!$C$4:$J$39,'03 - VZT'!$C$45:$J$62,'03 - VZT'!$C$68:$K$120</definedName>
    <definedName name="_xlnm.Print_Titles" localSheetId="3">'03 - VZT'!$80:$80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J78"/>
  <c r="F77"/>
  <c r="F75"/>
  <c r="E73"/>
  <c r="J55"/>
  <c r="F54"/>
  <c r="F52"/>
  <c r="E50"/>
  <c r="J21"/>
  <c r="E21"/>
  <c r="J77"/>
  <c r="J20"/>
  <c r="J18"/>
  <c r="E18"/>
  <c r="F78"/>
  <c r="J17"/>
  <c r="J12"/>
  <c r="J75"/>
  <c r="E7"/>
  <c r="E71"/>
  <c i="3" r="J37"/>
  <c r="J36"/>
  <c i="1" r="AY56"/>
  <c i="3" r="J35"/>
  <c i="1" r="AX56"/>
  <c i="3" r="BI217"/>
  <c r="BH217"/>
  <c r="BG217"/>
  <c r="BF217"/>
  <c r="T217"/>
  <c r="T216"/>
  <c r="T215"/>
  <c r="R217"/>
  <c r="R216"/>
  <c r="R215"/>
  <c r="P217"/>
  <c r="P216"/>
  <c r="P215"/>
  <c r="BI212"/>
  <c r="BH212"/>
  <c r="BG212"/>
  <c r="BF212"/>
  <c r="T212"/>
  <c r="T211"/>
  <c r="R212"/>
  <c r="R211"/>
  <c r="P212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F83"/>
  <c r="F81"/>
  <c r="E79"/>
  <c r="J55"/>
  <c r="F54"/>
  <c r="F52"/>
  <c r="E50"/>
  <c r="J21"/>
  <c r="E21"/>
  <c r="J83"/>
  <c r="J20"/>
  <c r="J18"/>
  <c r="E18"/>
  <c r="F84"/>
  <c r="J17"/>
  <c r="J12"/>
  <c r="J81"/>
  <c r="E7"/>
  <c r="E77"/>
  <c i="2" r="J37"/>
  <c r="J36"/>
  <c i="1" r="AY55"/>
  <c i="2" r="J35"/>
  <c i="1" r="AX55"/>
  <c i="2" r="BI489"/>
  <c r="BH489"/>
  <c r="BG489"/>
  <c r="BF489"/>
  <c r="T489"/>
  <c r="R489"/>
  <c r="P489"/>
  <c r="BI486"/>
  <c r="BH486"/>
  <c r="BG486"/>
  <c r="BF486"/>
  <c r="T486"/>
  <c r="R486"/>
  <c r="P486"/>
  <c r="BI482"/>
  <c r="BH482"/>
  <c r="BG482"/>
  <c r="BF482"/>
  <c r="T482"/>
  <c r="R482"/>
  <c r="P482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R416"/>
  <c r="P416"/>
  <c r="BI412"/>
  <c r="BH412"/>
  <c r="BG412"/>
  <c r="BF412"/>
  <c r="T412"/>
  <c r="R412"/>
  <c r="P412"/>
  <c r="BI410"/>
  <c r="BH410"/>
  <c r="BG410"/>
  <c r="BF410"/>
  <c r="T410"/>
  <c r="R410"/>
  <c r="P410"/>
  <c r="BI407"/>
  <c r="BH407"/>
  <c r="BG407"/>
  <c r="BF407"/>
  <c r="T407"/>
  <c r="R407"/>
  <c r="P407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T161"/>
  <c r="R162"/>
  <c r="R161"/>
  <c r="P162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T104"/>
  <c r="R105"/>
  <c r="R104"/>
  <c r="P105"/>
  <c r="P104"/>
  <c r="J99"/>
  <c r="F98"/>
  <c r="F96"/>
  <c r="E94"/>
  <c r="J55"/>
  <c r="F54"/>
  <c r="F52"/>
  <c r="E50"/>
  <c r="J21"/>
  <c r="E21"/>
  <c r="J98"/>
  <c r="J20"/>
  <c r="J18"/>
  <c r="E18"/>
  <c r="F99"/>
  <c r="J17"/>
  <c r="J12"/>
  <c r="J96"/>
  <c r="E7"/>
  <c r="E92"/>
  <c i="1" r="L50"/>
  <c r="AM50"/>
  <c r="AM49"/>
  <c r="L49"/>
  <c r="AM47"/>
  <c r="L47"/>
  <c r="L45"/>
  <c r="L44"/>
  <c i="2" r="BK246"/>
  <c r="J152"/>
  <c i="3" r="BK150"/>
  <c r="BK160"/>
  <c i="4" r="J89"/>
  <c i="2" r="J285"/>
  <c r="J217"/>
  <c r="BK158"/>
  <c i="3" r="BK158"/>
  <c r="BK166"/>
  <c r="J120"/>
  <c i="4" r="BK87"/>
  <c i="2" r="BK467"/>
  <c r="BK430"/>
  <c r="BK396"/>
  <c r="J364"/>
  <c r="BK337"/>
  <c r="BK314"/>
  <c r="BK274"/>
  <c r="BK211"/>
  <c r="J122"/>
  <c i="3" r="J102"/>
  <c r="J128"/>
  <c r="BK122"/>
  <c i="4" r="BK116"/>
  <c i="2" r="J469"/>
  <c r="BK445"/>
  <c r="BK405"/>
  <c r="BK380"/>
  <c r="J339"/>
  <c r="J311"/>
  <c r="BK267"/>
  <c r="J211"/>
  <c r="J115"/>
  <c i="3" r="BK180"/>
  <c r="J144"/>
  <c r="BK154"/>
  <c i="4" r="BK98"/>
  <c i="2" r="J472"/>
  <c r="J438"/>
  <c r="J416"/>
  <c r="BK382"/>
  <c r="J354"/>
  <c r="J325"/>
  <c r="J271"/>
  <c r="J192"/>
  <c i="3" r="J166"/>
  <c r="BK195"/>
  <c i="4" r="J114"/>
  <c i="2" r="BK228"/>
  <c r="BK162"/>
  <c i="3" r="J152"/>
  <c r="J148"/>
  <c r="BK140"/>
  <c i="4" r="J106"/>
  <c i="2" r="BK271"/>
  <c r="BK214"/>
  <c r="BK142"/>
  <c r="J489"/>
  <c r="J464"/>
  <c r="BK448"/>
  <c r="BK421"/>
  <c r="BK393"/>
  <c r="BK370"/>
  <c r="BK345"/>
  <c r="J330"/>
  <c r="J308"/>
  <c r="J287"/>
  <c r="J231"/>
  <c r="J201"/>
  <c r="J149"/>
  <c i="3" r="J164"/>
  <c r="J170"/>
  <c r="J116"/>
  <c r="BK136"/>
  <c r="J126"/>
  <c i="4" r="J116"/>
  <c i="2" r="BK208"/>
  <c i="3" r="J205"/>
  <c r="J178"/>
  <c r="BK110"/>
  <c i="2" r="F36"/>
  <c r="BK335"/>
  <c r="J280"/>
  <c r="BK182"/>
  <c i="3" r="BK138"/>
  <c r="BK212"/>
  <c i="4" r="J108"/>
  <c i="2" r="J189"/>
  <c i="3" r="BK124"/>
  <c r="J162"/>
  <c i="4" r="J95"/>
  <c i="2" r="BK192"/>
  <c r="BK112"/>
  <c r="BK469"/>
  <c r="J435"/>
  <c r="J407"/>
  <c r="J377"/>
  <c r="BK354"/>
  <c r="BK325"/>
  <c r="BK298"/>
  <c r="J267"/>
  <c r="J214"/>
  <c r="J139"/>
  <c i="3" r="J150"/>
  <c r="J156"/>
  <c r="J187"/>
  <c r="BK146"/>
  <c i="4" r="J112"/>
  <c i="2" r="BK170"/>
  <c i="3" r="BK148"/>
  <c r="BK116"/>
  <c r="BK185"/>
  <c i="4" r="BK106"/>
  <c i="2" r="J228"/>
  <c r="BK130"/>
  <c i="3" r="J185"/>
  <c r="BK170"/>
  <c i="4" r="BK118"/>
  <c i="2" r="J461"/>
  <c r="BK424"/>
  <c r="BK390"/>
  <c r="J358"/>
  <c r="BK320"/>
  <c r="BK282"/>
  <c r="BK198"/>
  <c r="BK128"/>
  <c i="3" r="BK178"/>
  <c r="J203"/>
  <c r="J104"/>
  <c i="4" r="J98"/>
  <c i="2" r="BK461"/>
  <c r="J419"/>
  <c r="J372"/>
  <c r="BK327"/>
  <c r="BK287"/>
  <c r="BK223"/>
  <c r="J142"/>
  <c i="3" r="BK164"/>
  <c r="J212"/>
  <c r="BK94"/>
  <c i="4" r="BK100"/>
  <c i="2" r="BK464"/>
  <c r="J427"/>
  <c r="BK377"/>
  <c r="BK330"/>
  <c r="BK285"/>
  <c r="J162"/>
  <c i="3" r="J168"/>
  <c r="BK134"/>
  <c i="4" r="BK85"/>
  <c i="2" r="BK217"/>
  <c r="J136"/>
  <c i="3" r="BK100"/>
  <c i="4" r="J110"/>
  <c i="2" r="J255"/>
  <c r="BK179"/>
  <c i="4" r="J87"/>
  <c i="2" r="J457"/>
  <c r="BK427"/>
  <c r="BK399"/>
  <c r="J374"/>
  <c r="J351"/>
  <c r="J323"/>
  <c r="J296"/>
  <c r="BK249"/>
  <c r="J182"/>
  <c r="J128"/>
  <c i="3" r="J130"/>
  <c r="BK130"/>
  <c r="BK128"/>
  <c i="4" r="J102"/>
  <c i="2" r="J234"/>
  <c r="BK122"/>
  <c i="3" r="J94"/>
  <c r="J112"/>
  <c i="2" r="J277"/>
  <c r="BK204"/>
  <c r="J105"/>
  <c i="3" r="J140"/>
  <c r="BK132"/>
  <c i="4" r="BK83"/>
  <c i="2" r="BK454"/>
  <c r="BK416"/>
  <c r="J380"/>
  <c r="J327"/>
  <c r="BK296"/>
  <c r="J226"/>
  <c r="BK145"/>
  <c i="3" r="BK112"/>
  <c r="J160"/>
  <c r="BK92"/>
  <c i="2" r="J482"/>
  <c r="BK435"/>
  <c r="J393"/>
  <c r="BK351"/>
  <c r="BK316"/>
  <c r="BK237"/>
  <c r="J155"/>
  <c i="3" r="J142"/>
  <c r="BK104"/>
  <c r="BK197"/>
  <c i="4" r="J100"/>
  <c i="2" r="J432"/>
  <c r="J402"/>
  <c r="BK367"/>
  <c r="J293"/>
  <c r="BK231"/>
  <c r="J133"/>
  <c i="3" r="J132"/>
  <c r="J193"/>
  <c i="2" r="J176"/>
  <c i="3" r="J182"/>
  <c r="BK162"/>
  <c r="J118"/>
  <c i="2" r="BK261"/>
  <c r="BK201"/>
  <c r="BK133"/>
  <c r="BK482"/>
  <c r="J454"/>
  <c r="BK412"/>
  <c r="J390"/>
  <c r="J361"/>
  <c r="J337"/>
  <c r="BK311"/>
  <c r="J282"/>
  <c r="BK240"/>
  <c r="J170"/>
  <c i="3" r="J195"/>
  <c r="BK90"/>
  <c r="BK191"/>
  <c r="BK98"/>
  <c i="4" r="BK110"/>
  <c i="2" r="J223"/>
  <c r="J112"/>
  <c i="3" r="BK152"/>
  <c i="4" r="BK91"/>
  <c i="2" r="BK252"/>
  <c r="BK176"/>
  <c i="3" r="J134"/>
  <c r="J100"/>
  <c r="J191"/>
  <c i="2" r="J486"/>
  <c r="BK432"/>
  <c r="J384"/>
  <c r="BK348"/>
  <c r="BK308"/>
  <c r="J252"/>
  <c r="BK173"/>
  <c i="3" r="J154"/>
  <c r="BK114"/>
  <c r="BK207"/>
  <c i="2" r="BK489"/>
  <c r="BK451"/>
  <c r="J412"/>
  <c r="J367"/>
  <c r="BK323"/>
  <c r="BK280"/>
  <c r="J198"/>
  <c i="3" r="BK174"/>
  <c r="J108"/>
  <c r="BK96"/>
  <c i="4" r="J118"/>
  <c i="2" r="J451"/>
  <c r="BK387"/>
  <c r="BK358"/>
  <c r="J298"/>
  <c r="J208"/>
  <c i="3" r="J96"/>
  <c r="BK126"/>
  <c i="4" r="BK112"/>
  <c i="2" r="J261"/>
  <c r="J145"/>
  <c i="3" r="J174"/>
  <c r="BK118"/>
  <c i="4" r="BK95"/>
  <c i="2" r="BK234"/>
  <c r="BK152"/>
  <c r="BK475"/>
  <c r="BK438"/>
  <c r="BK407"/>
  <c r="J387"/>
  <c r="BK339"/>
  <c r="J316"/>
  <c r="BK289"/>
  <c r="BK255"/>
  <c r="BK189"/>
  <c r="J119"/>
  <c i="3" r="J199"/>
  <c r="J176"/>
  <c r="J217"/>
  <c i="4" r="J91"/>
  <c i="2" r="BK195"/>
  <c r="BK136"/>
  <c i="3" r="J209"/>
  <c r="BK187"/>
  <c r="BK168"/>
  <c i="4" r="BK114"/>
  <c i="2" r="BK264"/>
  <c r="J195"/>
  <c r="BK139"/>
  <c i="3" r="J146"/>
  <c r="BK142"/>
  <c r="BK217"/>
  <c i="4" r="BK102"/>
  <c i="2" r="BK472"/>
  <c r="J442"/>
  <c r="BK410"/>
  <c r="BK374"/>
  <c r="BK342"/>
  <c r="J302"/>
  <c r="J264"/>
  <c r="J185"/>
  <c r="BK105"/>
  <c i="3" r="BK182"/>
  <c r="BK209"/>
  <c r="BK176"/>
  <c i="4" r="BK104"/>
  <c i="2" r="J475"/>
  <c r="J424"/>
  <c r="BK384"/>
  <c r="BK361"/>
  <c r="J333"/>
  <c r="BK293"/>
  <c r="BK258"/>
  <c r="J179"/>
  <c i="3" r="J207"/>
  <c r="BK120"/>
  <c r="J138"/>
  <c r="BK144"/>
  <c i="2" r="BK486"/>
  <c r="BK457"/>
  <c r="J421"/>
  <c r="J396"/>
  <c r="J348"/>
  <c r="J320"/>
  <c r="J258"/>
  <c r="BK149"/>
  <c i="3" r="J98"/>
  <c r="BK156"/>
  <c r="J136"/>
  <c i="4" r="J85"/>
  <c i="2" r="J204"/>
  <c r="BK125"/>
  <c i="3" r="BK193"/>
  <c r="J114"/>
  <c r="J158"/>
  <c i="2" r="BK277"/>
  <c r="BK226"/>
  <c r="J173"/>
  <c r="J125"/>
  <c r="J467"/>
  <c r="BK442"/>
  <c r="BK419"/>
  <c r="J405"/>
  <c r="J382"/>
  <c r="BK364"/>
  <c r="J335"/>
  <c r="J305"/>
  <c r="J274"/>
  <c r="BK220"/>
  <c r="BK155"/>
  <c r="J109"/>
  <c i="3" r="J122"/>
  <c r="J180"/>
  <c r="J92"/>
  <c r="BK199"/>
  <c i="4" r="BK93"/>
  <c i="2" r="J34"/>
  <c r="J342"/>
  <c r="BK305"/>
  <c r="J220"/>
  <c r="BK115"/>
  <c i="3" r="BK189"/>
  <c r="J106"/>
  <c i="2" r="F34"/>
  <c i="3" r="BK203"/>
  <c i="2" r="J246"/>
  <c r="J167"/>
  <c r="F35"/>
  <c r="BK185"/>
  <c i="3" r="BK172"/>
  <c r="BK106"/>
  <c r="BK205"/>
  <c i="4" r="J93"/>
  <c i="2" r="J240"/>
  <c r="BK119"/>
  <c i="3" r="J197"/>
  <c r="J172"/>
  <c i="4" r="J83"/>
  <c i="2" r="BK478"/>
  <c r="J448"/>
  <c r="BK402"/>
  <c r="J370"/>
  <c r="BK333"/>
  <c r="J289"/>
  <c r="J237"/>
  <c r="J158"/>
  <c i="3" r="J189"/>
  <c r="J110"/>
  <c i="4" r="J104"/>
  <c r="BK108"/>
  <c i="2" r="J430"/>
  <c r="J399"/>
  <c r="J345"/>
  <c r="BK302"/>
  <c r="J249"/>
  <c r="BK167"/>
  <c r="J130"/>
  <c i="3" r="BK108"/>
  <c r="BK102"/>
  <c i="4" r="BK89"/>
  <c i="2" r="J478"/>
  <c r="J445"/>
  <c r="J410"/>
  <c r="BK372"/>
  <c r="J314"/>
  <c r="BK243"/>
  <c i="1" r="AS54"/>
  <c i="2" r="J243"/>
  <c r="BK109"/>
  <c i="3" r="J124"/>
  <c r="J90"/>
  <c i="2" r="F37"/>
  <c l="1" r="P118"/>
  <c r="T132"/>
  <c r="T166"/>
  <c r="T188"/>
  <c r="T270"/>
  <c r="R301"/>
  <c r="P329"/>
  <c r="T363"/>
  <c r="R415"/>
  <c r="R441"/>
  <c r="R485"/>
  <c r="R108"/>
  <c r="R132"/>
  <c r="BK166"/>
  <c r="J166"/>
  <c r="J68"/>
  <c r="T207"/>
  <c r="T301"/>
  <c r="T329"/>
  <c r="R363"/>
  <c r="T415"/>
  <c r="P441"/>
  <c r="BK485"/>
  <c r="J485"/>
  <c r="J82"/>
  <c r="T118"/>
  <c r="T148"/>
  <c r="BK207"/>
  <c r="J207"/>
  <c r="J70"/>
  <c r="BK292"/>
  <c r="J292"/>
  <c r="J72"/>
  <c r="BK319"/>
  <c r="J319"/>
  <c r="J74"/>
  <c r="BK363"/>
  <c r="J363"/>
  <c r="J77"/>
  <c r="BK415"/>
  <c r="J415"/>
  <c r="J79"/>
  <c r="P460"/>
  <c i="3" r="P89"/>
  <c r="R184"/>
  <c i="2" r="T108"/>
  <c r="T103"/>
  <c r="BK148"/>
  <c r="J148"/>
  <c r="J65"/>
  <c r="R207"/>
  <c r="P301"/>
  <c r="T319"/>
  <c r="P357"/>
  <c r="R386"/>
  <c r="BK460"/>
  <c r="J460"/>
  <c r="J81"/>
  <c i="3" r="R89"/>
  <c r="R88"/>
  <c r="R87"/>
  <c r="T184"/>
  <c r="R202"/>
  <c r="R201"/>
  <c i="2" r="P108"/>
  <c r="P132"/>
  <c r="R166"/>
  <c r="P188"/>
  <c r="BK270"/>
  <c r="J270"/>
  <c r="J71"/>
  <c r="R292"/>
  <c r="BK329"/>
  <c r="J329"/>
  <c r="J75"/>
  <c r="R357"/>
  <c r="P386"/>
  <c r="T460"/>
  <c i="3" r="T89"/>
  <c r="T88"/>
  <c r="T87"/>
  <c r="P184"/>
  <c r="BK202"/>
  <c r="J202"/>
  <c r="J64"/>
  <c r="P202"/>
  <c r="P201"/>
  <c r="T202"/>
  <c r="T201"/>
  <c i="4" r="BK82"/>
  <c i="2" r="BK118"/>
  <c r="J118"/>
  <c r="J63"/>
  <c r="R148"/>
  <c r="BK188"/>
  <c r="J188"/>
  <c r="J69"/>
  <c r="R270"/>
  <c r="P292"/>
  <c r="P319"/>
  <c r="P363"/>
  <c r="P415"/>
  <c r="T441"/>
  <c r="T485"/>
  <c i="3" r="BK89"/>
  <c r="J89"/>
  <c r="J61"/>
  <c r="BK184"/>
  <c r="J184"/>
  <c r="J62"/>
  <c i="4" r="T82"/>
  <c i="2" r="BK108"/>
  <c r="J108"/>
  <c r="J62"/>
  <c r="BK132"/>
  <c r="J132"/>
  <c r="J64"/>
  <c r="P166"/>
  <c r="R188"/>
  <c r="P270"/>
  <c r="T292"/>
  <c r="R329"/>
  <c r="T357"/>
  <c r="T386"/>
  <c r="R460"/>
  <c i="4" r="R82"/>
  <c r="R97"/>
  <c i="2" r="R118"/>
  <c r="P148"/>
  <c r="P207"/>
  <c r="BK301"/>
  <c r="J301"/>
  <c r="J73"/>
  <c r="R319"/>
  <c r="BK357"/>
  <c r="J357"/>
  <c r="J76"/>
  <c r="BK386"/>
  <c r="J386"/>
  <c r="J78"/>
  <c r="BK441"/>
  <c r="J441"/>
  <c r="J80"/>
  <c r="P485"/>
  <c i="4" r="P82"/>
  <c r="BK97"/>
  <c r="J97"/>
  <c r="J61"/>
  <c r="P97"/>
  <c r="T97"/>
  <c i="2" r="BK161"/>
  <c r="J161"/>
  <c r="J66"/>
  <c r="BK104"/>
  <c r="J104"/>
  <c r="J61"/>
  <c i="3" r="BK211"/>
  <c r="J211"/>
  <c r="J65"/>
  <c r="BK216"/>
  <c r="BK215"/>
  <c r="J215"/>
  <c r="J66"/>
  <c r="BK201"/>
  <c r="J201"/>
  <c r="J63"/>
  <c i="4" r="BE95"/>
  <c i="3" r="J216"/>
  <c r="J67"/>
  <c i="4" r="F55"/>
  <c r="BE89"/>
  <c r="BE112"/>
  <c r="E48"/>
  <c r="J54"/>
  <c r="BE83"/>
  <c r="BE106"/>
  <c i="3" r="BK88"/>
  <c r="J88"/>
  <c r="J60"/>
  <c i="4" r="BE87"/>
  <c r="BE91"/>
  <c r="BE93"/>
  <c r="BE102"/>
  <c r="BE108"/>
  <c r="BE110"/>
  <c r="BE114"/>
  <c r="J52"/>
  <c r="BE98"/>
  <c r="BE118"/>
  <c r="BE100"/>
  <c r="BE85"/>
  <c r="BE104"/>
  <c r="BE116"/>
  <c i="2" r="BK103"/>
  <c r="J103"/>
  <c r="J60"/>
  <c i="3" r="BE116"/>
  <c r="BE128"/>
  <c r="BE148"/>
  <c r="BE150"/>
  <c r="BE152"/>
  <c r="BE217"/>
  <c r="J54"/>
  <c r="BE92"/>
  <c r="BE118"/>
  <c r="BE122"/>
  <c r="BE158"/>
  <c r="BE160"/>
  <c r="BE162"/>
  <c r="BE164"/>
  <c r="BE174"/>
  <c r="BE178"/>
  <c r="E48"/>
  <c r="F55"/>
  <c r="BE98"/>
  <c r="BE110"/>
  <c r="BE132"/>
  <c r="BE154"/>
  <c r="BE180"/>
  <c r="BE182"/>
  <c r="BE195"/>
  <c r="BE205"/>
  <c r="BE209"/>
  <c r="J52"/>
  <c r="BE90"/>
  <c r="BE94"/>
  <c r="BE108"/>
  <c r="BE112"/>
  <c r="BE124"/>
  <c r="BE134"/>
  <c r="BE146"/>
  <c r="BE168"/>
  <c r="BE199"/>
  <c r="BE203"/>
  <c r="BE207"/>
  <c r="BE96"/>
  <c r="BE126"/>
  <c r="BE156"/>
  <c r="BE191"/>
  <c r="BE193"/>
  <c r="BE197"/>
  <c r="BE100"/>
  <c r="BE114"/>
  <c r="BE120"/>
  <c r="BE144"/>
  <c r="BE172"/>
  <c r="BE189"/>
  <c r="BE212"/>
  <c r="BE136"/>
  <c r="BE140"/>
  <c r="BE187"/>
  <c r="BE102"/>
  <c r="BE104"/>
  <c r="BE106"/>
  <c r="BE130"/>
  <c r="BE138"/>
  <c r="BE142"/>
  <c r="BE166"/>
  <c r="BE170"/>
  <c r="BE176"/>
  <c r="BE185"/>
  <c i="1" r="BC55"/>
  <c i="2" r="E48"/>
  <c r="J52"/>
  <c r="J54"/>
  <c r="F55"/>
  <c r="BE105"/>
  <c r="BE109"/>
  <c r="BE112"/>
  <c r="BE115"/>
  <c r="BE119"/>
  <c r="BE122"/>
  <c r="BE125"/>
  <c r="BE128"/>
  <c r="BE130"/>
  <c r="BE133"/>
  <c r="BE136"/>
  <c r="BE139"/>
  <c r="BE142"/>
  <c r="BE145"/>
  <c r="BE149"/>
  <c r="BE152"/>
  <c r="BE155"/>
  <c r="BE158"/>
  <c r="BE162"/>
  <c r="BE167"/>
  <c r="BE170"/>
  <c r="BE173"/>
  <c r="BE176"/>
  <c r="BE179"/>
  <c r="BE182"/>
  <c r="BE185"/>
  <c r="BE189"/>
  <c r="BE192"/>
  <c r="BE195"/>
  <c r="BE198"/>
  <c r="BE201"/>
  <c r="BE204"/>
  <c r="BE208"/>
  <c r="BE211"/>
  <c r="BE214"/>
  <c r="BE217"/>
  <c r="BE220"/>
  <c r="BE223"/>
  <c r="BE226"/>
  <c r="BE228"/>
  <c r="BE231"/>
  <c r="BE234"/>
  <c r="BE237"/>
  <c r="BE240"/>
  <c r="BE243"/>
  <c r="BE246"/>
  <c r="BE249"/>
  <c r="BE252"/>
  <c r="BE255"/>
  <c r="BE258"/>
  <c r="BE261"/>
  <c r="BE264"/>
  <c r="BE267"/>
  <c r="BE271"/>
  <c r="BE274"/>
  <c r="BE277"/>
  <c r="BE280"/>
  <c r="BE282"/>
  <c r="BE285"/>
  <c r="BE287"/>
  <c r="BE289"/>
  <c r="BE293"/>
  <c r="BE296"/>
  <c r="BE298"/>
  <c r="BE302"/>
  <c r="BE305"/>
  <c r="BE308"/>
  <c r="BE311"/>
  <c r="BE314"/>
  <c r="BE316"/>
  <c r="BE320"/>
  <c r="BE323"/>
  <c r="BE325"/>
  <c r="BE327"/>
  <c r="BE330"/>
  <c r="BE333"/>
  <c r="BE335"/>
  <c r="BE337"/>
  <c r="BE339"/>
  <c r="BE342"/>
  <c r="BE345"/>
  <c r="BE348"/>
  <c r="BE351"/>
  <c r="BE354"/>
  <c r="BE358"/>
  <c r="BE361"/>
  <c r="BE364"/>
  <c r="BE367"/>
  <c r="BE370"/>
  <c r="BE372"/>
  <c r="BE374"/>
  <c r="BE377"/>
  <c r="BE380"/>
  <c r="BE382"/>
  <c r="BE384"/>
  <c r="BE387"/>
  <c r="BE390"/>
  <c r="BE393"/>
  <c r="BE396"/>
  <c r="BE399"/>
  <c r="BE402"/>
  <c r="BE405"/>
  <c r="BE407"/>
  <c r="BE410"/>
  <c r="BE412"/>
  <c r="BE416"/>
  <c r="BE419"/>
  <c r="BE421"/>
  <c r="BE424"/>
  <c r="BE427"/>
  <c r="BE430"/>
  <c r="BE432"/>
  <c r="BE435"/>
  <c r="BE438"/>
  <c r="BE442"/>
  <c r="BE445"/>
  <c r="BE448"/>
  <c r="BE451"/>
  <c r="BE454"/>
  <c r="BE457"/>
  <c r="BE461"/>
  <c r="BE464"/>
  <c r="BE467"/>
  <c r="BE469"/>
  <c r="BE472"/>
  <c r="BE475"/>
  <c r="BE478"/>
  <c r="BE482"/>
  <c r="BE486"/>
  <c r="BE489"/>
  <c i="1" r="AW55"/>
  <c r="BA55"/>
  <c r="BB55"/>
  <c r="BD55"/>
  <c i="4" r="J34"/>
  <c i="1" r="AW57"/>
  <c i="3" r="J34"/>
  <c i="1" r="AW56"/>
  <c i="3" r="F37"/>
  <c i="1" r="BD56"/>
  <c i="4" r="F34"/>
  <c i="1" r="BA57"/>
  <c i="3" r="F34"/>
  <c i="1" r="BA56"/>
  <c i="4" r="F35"/>
  <c i="1" r="BB57"/>
  <c i="4" r="F37"/>
  <c i="1" r="BD57"/>
  <c i="3" r="F36"/>
  <c i="1" r="BC56"/>
  <c i="4" r="F36"/>
  <c i="1" r="BC57"/>
  <c i="3" r="F35"/>
  <c i="1" r="BB56"/>
  <c i="4" l="1" r="P81"/>
  <c i="1" r="AU57"/>
  <c i="4" r="R81"/>
  <c i="2" r="P165"/>
  <c r="R165"/>
  <c i="3" r="P88"/>
  <c r="P87"/>
  <c i="1" r="AU56"/>
  <c i="4" r="BK81"/>
  <c r="J81"/>
  <c i="2" r="T165"/>
  <c r="T102"/>
  <c i="4" r="T81"/>
  <c i="2" r="P103"/>
  <c r="P102"/>
  <c i="1" r="AU55"/>
  <c i="2" r="R103"/>
  <c r="R102"/>
  <c r="BK165"/>
  <c r="J165"/>
  <c r="J67"/>
  <c i="4" r="J82"/>
  <c r="J60"/>
  <c i="3" r="BK87"/>
  <c r="J87"/>
  <c i="4" r="J30"/>
  <c i="1" r="AG57"/>
  <c i="3" r="J33"/>
  <c i="1" r="AV56"/>
  <c r="AT56"/>
  <c i="2" r="F33"/>
  <c i="1" r="AZ55"/>
  <c r="BB54"/>
  <c r="W31"/>
  <c r="BA54"/>
  <c r="W30"/>
  <c i="4" r="J33"/>
  <c i="1" r="AV57"/>
  <c r="AT57"/>
  <c r="AN57"/>
  <c r="BC54"/>
  <c r="W32"/>
  <c r="BD54"/>
  <c r="W33"/>
  <c i="4" r="F33"/>
  <c i="1" r="AZ57"/>
  <c i="3" r="F33"/>
  <c i="1" r="AZ56"/>
  <c i="2" r="J33"/>
  <c i="1" r="AV55"/>
  <c r="AT55"/>
  <c i="3" r="J30"/>
  <c i="1" r="AG56"/>
  <c i="2" l="1" r="BK102"/>
  <c r="J102"/>
  <c r="J59"/>
  <c i="4" r="J59"/>
  <c i="1" r="AN56"/>
  <c i="4" r="J39"/>
  <c i="3" r="J59"/>
  <c r="J39"/>
  <c i="2" r="J30"/>
  <c i="1" r="AG55"/>
  <c r="AG54"/>
  <c r="AK26"/>
  <c r="AY54"/>
  <c r="AU54"/>
  <c r="AX54"/>
  <c r="AZ54"/>
  <c r="W29"/>
  <c r="AW54"/>
  <c r="AK30"/>
  <c i="2" l="1" r="J39"/>
  <c i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<sst xmlns="http://schemas.openxmlformats.org/spreadsheetml/2006/main">
  <si>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</si>
  <si>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</si>
  <si>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</si>
  <si>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</si>
  <si>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</si>
  <si>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{98eae897-b951-49ef-a962-2e0377c897eb}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</si>
  <si>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</si>
  <si>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</si>
  <si>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</si>
  <si>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</si>
  <si>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</si>
  <si>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</si>
  <si>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</si>
  <si>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</si>
  <si>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Nem_F-M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</si>
  <si>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</si>
  <si>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</si>
  <si>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E_4.NP (VZT jen příprava)</t>
  </si>
  <si>
    <t>KSO:</t>
  </si>
  <si>
    <t/>
  </si>
  <si>
    <t>CC-CZ:</t>
  </si>
  <si>
    <t>Místo:</t>
  </si>
  <si>
    <t>Nemocnice ve Frýdku-Místku</t>
  </si>
  <si>
    <t>Datum:</t>
  </si>
  <si>
    <t>5. 12. 2023</t>
  </si>
  <si>
    <t>Zadavatel:</t>
  </si>
  <si>
    <t>IČ:</t>
  </si>
  <si>
    <t>00534188</t>
  </si>
  <si>
    <t>DIČ:</t>
  </si>
  <si>
    <t>CZ00534188</t>
  </si>
  <si>
    <t>Uchazeč:</t>
  </si>
  <si>
    <t>Vyplň údaj</t>
  </si>
  <si>
    <t>Projektant:</t>
  </si>
  <si>
    <t xml:space="preserve"> </t>
  </si>
  <si>
    <t>True</t>
  </si>
  <si>
    <t>Zpracovatel:</t>
  </si>
  <si>
    <t>06369201</t>
  </si>
  <si>
    <t>Amun Pro s.r.o.</t>
  </si>
  <si>
    <t>CZ06369201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</si>
  <si>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</si>
  <si>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</si>
  <si>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</si>
  <si>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</si>
  <si>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</si>
  <si>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</si>
  <si>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</si>
  <si>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</si>
  <si>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</si>
  <si>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</si>
  <si>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</si>
  <si>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</si>
  <si>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</si>
  <si>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</si>
  <si>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</si>
  <si>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</si>
  <si>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</si>
  <si>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</si>
  <si>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</si>
  <si>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</si>
  <si>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</si>
  <si>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</si>
  <si>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</si>
  <si>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</si>
  <si>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</si>
  <si>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</si>
  <si>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</si>
  <si>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</si>
  <si>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</si>
  <si>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</si>
  <si>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</si>
  <si>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</si>
  <si>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</si>
  <si>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</si>
  <si>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</si>
  <si>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</si>
  <si>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</si>
  <si>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</si>
  <si>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</si>
  <si>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</si>
  <si>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</si>
  <si>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</si>
  <si>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práce</t>
  </si>
  <si>
    <t>STA</t>
  </si>
  <si>
    <t>1</t>
  </si>
  <si>
    <t>{324ca20c-6ea1-4849-b23d-aeb9b2013ff6}</t>
  </si>
  <si>
    <t>2</t>
  </si>
  <si>
    <t>02</t>
  </si>
  <si>
    <t>Elektro</t>
  </si>
  <si>
    <t>{a4bcf99d-f129-4809-970d-11d14d8bea9c}</t>
  </si>
  <si>
    <t>03</t>
  </si>
  <si>
    <t>VZT</t>
  </si>
  <si>
    <t>{f42b390b-3b6d-4cdd-acd6-b83d0710d7ae}</t>
  </si>
  <si>
    <t>KRYCÍ LIST SOUPISU PRACÍ</t>
  </si>
  <si>
    <t>Objekt:</t>
  </si>
  <si>
    <t>01 -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</si>
  <si>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</si>
  <si>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</si>
  <si>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</si>
  <si>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</si>
  <si>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</si>
  <si>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</si>
  <si>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</si>
  <si>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</si>
  <si>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</si>
  <si>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</si>
  <si>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</si>
  <si>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</si>
  <si>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</si>
  <si>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</si>
  <si>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</si>
  <si>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</si>
  <si>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</si>
  <si>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763 - Konstrukce suché výstavby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</si>
  <si>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</si>
  <si>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</si>
  <si>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</si>
  <si>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</si>
  <si>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</si>
  <si>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</si>
  <si>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</si>
  <si>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</si>
  <si>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</si>
  <si>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</si>
  <si>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</si>
  <si>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</si>
  <si>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</si>
  <si>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</si>
  <si>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</si>
  <si>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</si>
  <si>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</si>
  <si>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</si>
  <si>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</si>
  <si>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</si>
  <si>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</si>
  <si>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</si>
  <si>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</si>
  <si>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</si>
  <si>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</si>
  <si>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</si>
  <si>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</si>
  <si>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</si>
  <si>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342272245</t>
  </si>
  <si>
    <t>Příčka z pórobetonových hladkých tvárnic na tenkovrstvou maltu tl 150 mm</t>
  </si>
  <si>
    <t>m2</t>
  </si>
  <si>
    <t>CS ÚRS 2023 02</t>
  </si>
  <si>
    <t>4</t>
  </si>
  <si>
    <t>-368065535</t>
  </si>
  <si>
    <t>PP</t>
  </si>
  <si>
    <t>Příčky z pórobetonových tvárnic hladkých na tenké maltové lože objemová hmotnost do 500 kg/m3, tloušťka příčky 150 mm</t>
  </si>
  <si>
    <t>Online PSC</t>
  </si>
  <si>
    <t>https://podminky.urs.cz/item/CS_URS_2023_02/342272245</t>
  </si>
  <si>
    <t>Vodorovné konstrukce</t>
  </si>
  <si>
    <t>430321313</t>
  </si>
  <si>
    <t>Schodišťová konstrukce a rampa ze ŽB tř. C 16/20</t>
  </si>
  <si>
    <t>m3</t>
  </si>
  <si>
    <t>-2143042923</t>
  </si>
  <si>
    <t>Schodišťové konstrukce a rampy z betonu železového (bez výztuže) stupně, schodnice, ramena, podesty s nosníky tř. C 16/20</t>
  </si>
  <si>
    <t>https://podminky.urs.cz/item/CS_URS_2023_02/430321313</t>
  </si>
  <si>
    <t>434351141</t>
  </si>
  <si>
    <t>Zřízení bednění stupňů přímočarých schodišť</t>
  </si>
  <si>
    <t>198716981</t>
  </si>
  <si>
    <t>Bednění stupňů betonovaných na podstupňové desce nebo na terénu půdorysně přímočarých zřízení</t>
  </si>
  <si>
    <t>https://podminky.urs.cz/item/CS_URS_2023_02/434351141</t>
  </si>
  <si>
    <t>434351142</t>
  </si>
  <si>
    <t>Odstranění bednění stupňů přímočarých schodišť</t>
  </si>
  <si>
    <t>-1518795554</t>
  </si>
  <si>
    <t>Bednění stupňů betonovaných na podstupňové desce nebo na terénu půdorysně přímočarých odstranění</t>
  </si>
  <si>
    <t>https://podminky.urs.cz/item/CS_URS_2023_02/434351142</t>
  </si>
  <si>
    <t>6</t>
  </si>
  <si>
    <t>Úpravy povrchů, podlahy a osazování výplní</t>
  </si>
  <si>
    <t>5</t>
  </si>
  <si>
    <t>612142001</t>
  </si>
  <si>
    <t>Potažení vnitřních stěn sklovláknitým pletivem vtlačeným do tenkovrstvé hmoty</t>
  </si>
  <si>
    <t>855853249</t>
  </si>
  <si>
    <t>Potažení vnitřních ploch pletivem v ploše nebo pruzích, na plném podkladu sklovláknitým vtlačením do tmelu stěn</t>
  </si>
  <si>
    <t>https://podminky.urs.cz/item/CS_URS_2023_02/612142001</t>
  </si>
  <si>
    <t>612321131</t>
  </si>
  <si>
    <t>Potažení vnitřních stěn vápenocementovým štukem tloušťky do 3 mm</t>
  </si>
  <si>
    <t>1693235889</t>
  </si>
  <si>
    <t>Potažení vnitřních ploch vápenocementovým štukem tloušťky do 3 mm svislých konstrukcí stěn</t>
  </si>
  <si>
    <t>https://podminky.urs.cz/item/CS_URS_2023_02/612321131</t>
  </si>
  <si>
    <t>7</t>
  </si>
  <si>
    <t>642944121</t>
  </si>
  <si>
    <t>Osazování ocelových zárubní dodatečné pl do 2,5 m2</t>
  </si>
  <si>
    <t>kus</t>
  </si>
  <si>
    <t>-1638712243</t>
  </si>
  <si>
    <t>Osazení ocelových dveřních zárubní lisovaných nebo z úhelníků dodatečně s vybetonováním prahu, plochy do 2,5 m2</t>
  </si>
  <si>
    <t>https://podminky.urs.cz/item/CS_URS_2023_02/642944121</t>
  </si>
  <si>
    <t>8</t>
  </si>
  <si>
    <t>M</t>
  </si>
  <si>
    <t>55331438</t>
  </si>
  <si>
    <t>zárubeň jednokřídlá ocelová pro dodatečnou montáž tl stěny 110-150mm rozměru 900/1970, 2100mm</t>
  </si>
  <si>
    <t>-134641564</t>
  </si>
  <si>
    <t>9</t>
  </si>
  <si>
    <t>55331436</t>
  </si>
  <si>
    <t>zárubeň jednokřídlá ocelová pro dodatečnou montáž tl stěny 110-150mm rozměru 700/1970, 2100mm</t>
  </si>
  <si>
    <t>1294504396</t>
  </si>
  <si>
    <t>Ostatní konstrukce a práce, bourání</t>
  </si>
  <si>
    <t>10</t>
  </si>
  <si>
    <t>949101111</t>
  </si>
  <si>
    <t>Lešení pomocné pro objekty pozemních staveb s lešeňovou podlahou v do 1,9 m zatížení do 150 kg/m2</t>
  </si>
  <si>
    <t>-1489928895</t>
  </si>
  <si>
    <t>Lešení pomocné pracovní pro objekty pozemních staveb pro zatížení do 150 kg/m2, o výšce lešeňové podlahy do 1,9 m</t>
  </si>
  <si>
    <t>https://podminky.urs.cz/item/CS_URS_2023_02/949101111</t>
  </si>
  <si>
    <t>11</t>
  </si>
  <si>
    <t>962031133</t>
  </si>
  <si>
    <t>Bourání příček z cihel pálených na MVC tl do 150 mm</t>
  </si>
  <si>
    <t>-107745616</t>
  </si>
  <si>
    <t>Bourání příček z cihel, tvárnic nebo příčkovek z cihel pálených, plných nebo dutých na maltu vápennou nebo vápenocementovou, tl. do 150 mm</t>
  </si>
  <si>
    <t>https://podminky.urs.cz/item/CS_URS_2023_02/962031133</t>
  </si>
  <si>
    <t>12</t>
  </si>
  <si>
    <t>965046111</t>
  </si>
  <si>
    <t>Broušení stávajících betonových podlah úběr do 3 mm</t>
  </si>
  <si>
    <t>415570094</t>
  </si>
  <si>
    <t>https://podminky.urs.cz/item/CS_URS_2023_02/965046111</t>
  </si>
  <si>
    <t>13</t>
  </si>
  <si>
    <t>965046119</t>
  </si>
  <si>
    <t>Příplatek k broušení stávajících betonových podlah za každý další 1 mm úběru</t>
  </si>
  <si>
    <t>1306451362</t>
  </si>
  <si>
    <t>Broušení stávajících betonových podlah Příplatek k ceně za každý další 1 mm úběru</t>
  </si>
  <si>
    <t>https://podminky.urs.cz/item/CS_URS_2023_02/965046119</t>
  </si>
  <si>
    <t>14</t>
  </si>
  <si>
    <t>965081213</t>
  </si>
  <si>
    <t>Bourání podlah z dlaždic keramických nebo xylolitových tl do 10 mm plochy přes 1 m2</t>
  </si>
  <si>
    <t>156355364</t>
  </si>
  <si>
    <t>Bourání podlah z dlaždic bez podkladního lože nebo mazaniny, s jakoukoliv výplní spár keramických nebo xylolitových tl. do 10 mm, plochy přes 1 m2</t>
  </si>
  <si>
    <t>https://podminky.urs.cz/item/CS_URS_2023_02/965081213</t>
  </si>
  <si>
    <t>997</t>
  </si>
  <si>
    <t>Přesun sutě</t>
  </si>
  <si>
    <t>997013152</t>
  </si>
  <si>
    <t>Vnitrostaveništní doprava suti a vybouraných hmot pro budovy v přes 6 do 9 m s omezením mechanizace</t>
  </si>
  <si>
    <t>t</t>
  </si>
  <si>
    <t>831527625</t>
  </si>
  <si>
    <t>https://podminky.urs.cz/item/CS_URS_2023_02/997013152</t>
  </si>
  <si>
    <t>16</t>
  </si>
  <si>
    <t>997013501</t>
  </si>
  <si>
    <t>Odvoz suti a vybouraných hmot na skládku nebo meziskládku do 1 km se složením</t>
  </si>
  <si>
    <t>1371033966</t>
  </si>
  <si>
    <t>https://podminky.urs.cz/item/CS_URS_2023_02/997013501</t>
  </si>
  <si>
    <t>17</t>
  </si>
  <si>
    <t>997013509</t>
  </si>
  <si>
    <t>Příplatek k odvozu suti a vybouraných hmot na skládku ZKD 1 km přes 1 km</t>
  </si>
  <si>
    <t>824301166</t>
  </si>
  <si>
    <t>https://podminky.urs.cz/item/CS_URS_2023_02/997013509</t>
  </si>
  <si>
    <t>18</t>
  </si>
  <si>
    <t>997013871</t>
  </si>
  <si>
    <t>Poplatek za uložení stavebního odpadu na recyklační skládce (skládkovné) směsného stavebního a demoličního kód odpadu 17 09 04</t>
  </si>
  <si>
    <t>873262128</t>
  </si>
  <si>
    <t>https://podminky.urs.cz/item/CS_URS_2023_02/997013871</t>
  </si>
  <si>
    <t>998</t>
  </si>
  <si>
    <t>Přesun hmot</t>
  </si>
  <si>
    <t>19</t>
  </si>
  <si>
    <t>998011001</t>
  </si>
  <si>
    <t>Přesun hmot pro budovy zděné v do 6 m</t>
  </si>
  <si>
    <t>-135520049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</si>
  <si>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</si>
  <si>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https://podminky.urs.cz/item/CS_URS_2023_02/998011001</t>
  </si>
  <si>
    <t>PSV</t>
  </si>
  <si>
    <t>Práce a dodávky PSV</t>
  </si>
  <si>
    <t>721</t>
  </si>
  <si>
    <t>Zdravotechnika - vnitřní kanalizace</t>
  </si>
  <si>
    <t>20</t>
  </si>
  <si>
    <t>721174043</t>
  </si>
  <si>
    <t>Potrubí z trub polypropylenových připojovací DN 50</t>
  </si>
  <si>
    <t>m</t>
  </si>
  <si>
    <t>1528452040</t>
  </si>
  <si>
    <t>https://podminky.urs.cz/item/CS_URS_2023_02/721174043</t>
  </si>
  <si>
    <t>721174044</t>
  </si>
  <si>
    <t>Potrubí kanalizační z PP připojovací DN 75</t>
  </si>
  <si>
    <t>1750874854</t>
  </si>
  <si>
    <t>Potrubí z trub polypropylenových připojovací DN 75</t>
  </si>
  <si>
    <t>https://podminky.urs.cz/item/CS_URS_2023_02/721174044</t>
  </si>
  <si>
    <t>22</t>
  </si>
  <si>
    <t>721174045</t>
  </si>
  <si>
    <t>Potrubí kanalizační z PP připojovací DN 110</t>
  </si>
  <si>
    <t>1279540356</t>
  </si>
  <si>
    <t>Potrubí z trub polypropylenových připojovací DN 110</t>
  </si>
  <si>
    <t>https://podminky.urs.cz/item/CS_URS_2023_02/721174045</t>
  </si>
  <si>
    <t>23</t>
  </si>
  <si>
    <t>721210813</t>
  </si>
  <si>
    <t>Demontáž kanalizačního příslušenství vpustí podlahových DN 100</t>
  </si>
  <si>
    <t>121692590</t>
  </si>
  <si>
    <t>https://podminky.urs.cz/item/CS_URS_2023_02/721210813</t>
  </si>
  <si>
    <t>24</t>
  </si>
  <si>
    <t>721211421</t>
  </si>
  <si>
    <t>D+M Podlahové vpusti se svislým odtokem DN 50/75/110 mřížka nerez 115x115, vč. úpravy a dopojení na stávající kanalizaci</t>
  </si>
  <si>
    <t>-391792753</t>
  </si>
  <si>
    <t>https://podminky.urs.cz/item/CS_URS_2023_02/721211421</t>
  </si>
  <si>
    <t>25</t>
  </si>
  <si>
    <t>721290822</t>
  </si>
  <si>
    <t xml:space="preserve">Vnitrostaveništní přemístění vybouraných (demontovaných) hmot  vnitřní kanalizace vodorovně do 100 m v objektech výšky přes 6 do 12 m</t>
  </si>
  <si>
    <t>-96700688</t>
  </si>
  <si>
    <t>Vnitrostaveništní přemístění vybouraných (demontovaných) hmot vnitřní kanalizace vodorovně do 100 m v objektech výšky přes 6 do 12 m</t>
  </si>
  <si>
    <t>https://podminky.urs.cz/item/CS_URS_2023_02/721290822</t>
  </si>
  <si>
    <t>26</t>
  </si>
  <si>
    <t>998721102</t>
  </si>
  <si>
    <t xml:space="preserve">Přesun hmot pro vnitřní kanalizace  stanovený z hmotnosti přesunovaného materiálu vodorovná dopravní vzdálenost do 50 m v objektech výšky přes 6 do 12 m</t>
  </si>
  <si>
    <t>1582951664</t>
  </si>
  <si>
    <t>Přesun hmot pro vnitřní kanalizace stanovený z hmotnosti přesunovaného materiálu vodorovná dopravní vzdálenost do 50 m v objektech výšky přes 6 do 12 m</t>
  </si>
  <si>
    <t>https://podminky.urs.cz/item/CS_URS_2023_02/998721102</t>
  </si>
  <si>
    <t>722</t>
  </si>
  <si>
    <t>Zdravotechnika - vnitřní vodovod</t>
  </si>
  <si>
    <t>27</t>
  </si>
  <si>
    <t>722170801</t>
  </si>
  <si>
    <t xml:space="preserve">Demontáž rozvodů vody z plastů  do Ø 25 mm/zaslepení</t>
  </si>
  <si>
    <t>soubor</t>
  </si>
  <si>
    <t>602968166</t>
  </si>
  <si>
    <t>Demontáž rozvodů vody z plastů do Ø 25 mm/zaslepení</t>
  </si>
  <si>
    <t>https://podminky.urs.cz/item/CS_URS_2023_02/722170801</t>
  </si>
  <si>
    <t>28</t>
  </si>
  <si>
    <t>722174022</t>
  </si>
  <si>
    <t>Potrubí z plastových trubek z polypropylenu PPR svařovaných polyfúzně PN 20 (SDR 6) D 20 x 3,4</t>
  </si>
  <si>
    <t>-1023642815</t>
  </si>
  <si>
    <t>https://podminky.urs.cz/item/CS_URS_2023_02/722174022</t>
  </si>
  <si>
    <t>29</t>
  </si>
  <si>
    <t>722181221</t>
  </si>
  <si>
    <t xml:space="preserve">Ochrana potrubí  termoizolačními trubicemi z pěnového polyetylenu PE přilepenými v příčných a podélných spojích, tloušťky izolace přes 6 do 9 mm, vnitřního průměru izolace DN do 22 mm</t>
  </si>
  <si>
    <t>105610601</t>
  </si>
  <si>
    <t>Ochrana potrubí termoizolačními trubicemi z pěnového polyetylenu PE přilepenými v příčných a podélných spojích, tloušťky izolace přes 6 do 9 mm, vnitřního průměru izolace DN do 22 mm</t>
  </si>
  <si>
    <t>https://podminky.urs.cz/item/CS_URS_2023_02/722181221</t>
  </si>
  <si>
    <t>30</t>
  </si>
  <si>
    <t>722181241</t>
  </si>
  <si>
    <t xml:space="preserve">Ochrana potrubí  termoizolačními trubicemi z pěnového polyetylenu PE přilepenými v příčných a podélných spojích, tloušťky izolace přes 13 do 20 mm, vnitřního průměru izolace DN do 22 mm</t>
  </si>
  <si>
    <t>1301770770</t>
  </si>
  <si>
    <t>Ochrana potrubí termoizolačními trubicemi z pěnového polyetylenu PE přilepenými v příčných a podélných spojích, tloušťky izolace přes 13 do 20 mm, vnitřního průměru izolace DN do 22 mm</t>
  </si>
  <si>
    <t>https://podminky.urs.cz/item/CS_URS_2023_02/722181241</t>
  </si>
  <si>
    <t>31</t>
  </si>
  <si>
    <t>722290822</t>
  </si>
  <si>
    <t xml:space="preserve">Vnitrostaveništní přemístění vybouraných (demontovaných) hmot  vnitřní vodovod vodorovně do 100 m v objektech výšky přes 6 do 12 m</t>
  </si>
  <si>
    <t>-223161267</t>
  </si>
  <si>
    <t>Vnitrostaveništní přemístění vybouraných (demontovaných) hmot vnitřní vodovod vodorovně do 100 m v objektech výšky přes 6 do 12 m</t>
  </si>
  <si>
    <t>https://podminky.urs.cz/item/CS_URS_2023_02/722290822</t>
  </si>
  <si>
    <t>32</t>
  </si>
  <si>
    <t>998722102</t>
  </si>
  <si>
    <t xml:space="preserve">Přesun hmot pro vnitřní vodovod  stanovený z hmotnosti přesunovaného materiálu vodorovná dopravní vzdálenost do 50 m v objektech výšky přes 6 do 12 m</t>
  </si>
  <si>
    <t>-1858018563</t>
  </si>
  <si>
    <t>Přesun hmot pro vnitřní vodovod stanovený z hmotnosti přesunovaného materiálu vodorovná dopravní vzdálenost do 50 m v objektech výšky přes 6 do 12 m</t>
  </si>
  <si>
    <t>https://podminky.urs.cz/item/CS_URS_2023_02/998722102</t>
  </si>
  <si>
    <t>725</t>
  </si>
  <si>
    <t>Zdravotechnika - zařizovací předměty</t>
  </si>
  <si>
    <t>37</t>
  </si>
  <si>
    <t>725112182</t>
  </si>
  <si>
    <t>D+M záchodu kombi klozet s úspornou armaturou odpad vodorovný</t>
  </si>
  <si>
    <t>-1646405902</t>
  </si>
  <si>
    <t>https://podminky.urs.cz/item/CS_URS_2023_02/725112182</t>
  </si>
  <si>
    <t>38</t>
  </si>
  <si>
    <t>725122813</t>
  </si>
  <si>
    <t>Demontáž pisoárových stání s nádrží a jedním záchodkem</t>
  </si>
  <si>
    <t>-105832177</t>
  </si>
  <si>
    <t>Demontáž pisoárů s nádrží a 1 záchodkem</t>
  </si>
  <si>
    <t>https://podminky.urs.cz/item/CS_URS_2023_02/725122813</t>
  </si>
  <si>
    <t>39</t>
  </si>
  <si>
    <t>725210821</t>
  </si>
  <si>
    <t xml:space="preserve">Demontáž umyvadel  bez výtokových armatur umyvadel</t>
  </si>
  <si>
    <t>178350797</t>
  </si>
  <si>
    <t>Demontáž umyvadel bez výtokových armatur umyvadel</t>
  </si>
  <si>
    <t>https://podminky.urs.cz/item/CS_URS_2023_02/725210821</t>
  </si>
  <si>
    <t>40</t>
  </si>
  <si>
    <t>725211616</t>
  </si>
  <si>
    <t>Umyvadlo keramické bílé šířky 550 mm s krytem na sifon připevněné na stěnu šrouby</t>
  </si>
  <si>
    <t>976204336</t>
  </si>
  <si>
    <t>Umyvadla keramická bílá bez výtokových armatur připevněná na stěnu šrouby s krytem na sifon (polosloupem), šířka umyvadla 550 mm</t>
  </si>
  <si>
    <t>https://podminky.urs.cz/item/CS_URS_2023_02/725211616</t>
  </si>
  <si>
    <t>41</t>
  </si>
  <si>
    <t>725240811</t>
  </si>
  <si>
    <t>Demontáž kabin sprchových bez výtokových armatur</t>
  </si>
  <si>
    <t>-49354278</t>
  </si>
  <si>
    <t>Demontáž sprchových kabin a vaniček bez výtokových armatur kabin</t>
  </si>
  <si>
    <t>https://podminky.urs.cz/item/CS_URS_2023_02/725240811</t>
  </si>
  <si>
    <t>42</t>
  </si>
  <si>
    <t>725243902</t>
  </si>
  <si>
    <t>Montáž boxu sprchového</t>
  </si>
  <si>
    <t>1410890645</t>
  </si>
  <si>
    <t>Sprchové boxy montáž sprchových boxů</t>
  </si>
  <si>
    <t>https://podminky.urs.cz/item/CS_URS_2023_02/725243902</t>
  </si>
  <si>
    <t>43</t>
  </si>
  <si>
    <t>55483000</t>
  </si>
  <si>
    <t>Sprchový box, r=900mm, h=2000mm, čtvrtoblouk</t>
  </si>
  <si>
    <t>1445771185</t>
  </si>
  <si>
    <t>44</t>
  </si>
  <si>
    <t>725310823</t>
  </si>
  <si>
    <t xml:space="preserve">Demontáž dřezů jednodílných  bez výtokových armatur vestavěných v kuchyňských sestavách</t>
  </si>
  <si>
    <t>1162794333</t>
  </si>
  <si>
    <t>Demontáž dřezů jednodílných bez výtokových armatur vestavěných v kuchyňských sestavách</t>
  </si>
  <si>
    <t>https://podminky.urs.cz/item/CS_URS_2023_02/725310823</t>
  </si>
  <si>
    <t>45</t>
  </si>
  <si>
    <t>725311121</t>
  </si>
  <si>
    <t>Dřezy bez výtokových armatur jednoduché se zápachovou uzávěrkou nerezové s odkapávací plochou 560x480 mm a miskou</t>
  </si>
  <si>
    <t>1759966998</t>
  </si>
  <si>
    <t>https://podminky.urs.cz/item/CS_URS_2023_02/725311121</t>
  </si>
  <si>
    <t>46</t>
  </si>
  <si>
    <t>725590812</t>
  </si>
  <si>
    <t xml:space="preserve">Vnitrostaveništní přemístění vybouraných (demontovaných) hmot  zařizovacích předmětů vodorovně do 100 m v objektech výšky přes 6 do 12 m</t>
  </si>
  <si>
    <t>-2000728103</t>
  </si>
  <si>
    <t>Vnitrostaveništní přemístění vybouraných (demontovaných) hmot zařizovacích předmětů vodorovně do 100 m v objektech výšky přes 6 do 12 m</t>
  </si>
  <si>
    <t>https://podminky.urs.cz/item/CS_URS_2023_02/725590812</t>
  </si>
  <si>
    <t>47</t>
  </si>
  <si>
    <t>725813111</t>
  </si>
  <si>
    <t>Ventily rohové vč. připojovací trubičky nebo flexi hadičky G 1/2"</t>
  </si>
  <si>
    <t>-2118194627</t>
  </si>
  <si>
    <t>https://podminky.urs.cz/item/CS_URS_2023_02/725813111</t>
  </si>
  <si>
    <t>48</t>
  </si>
  <si>
    <t>725820801</t>
  </si>
  <si>
    <t xml:space="preserve">Demontáž baterií  nástěnných do G 3/4</t>
  </si>
  <si>
    <t>-1963909283</t>
  </si>
  <si>
    <t>Demontáž baterií nástěnných do G 3/4</t>
  </si>
  <si>
    <t>https://podminky.urs.cz/item/CS_URS_2023_02/725820801</t>
  </si>
  <si>
    <t>49</t>
  </si>
  <si>
    <t>725821329</t>
  </si>
  <si>
    <t>Baterie dřezové stojánkové pákové s otáčivým ústím a délkou ramínka s vytahovací sprškou</t>
  </si>
  <si>
    <t>1473320996</t>
  </si>
  <si>
    <t>https://podminky.urs.cz/item/CS_URS_2023_02/725821329</t>
  </si>
  <si>
    <t>50</t>
  </si>
  <si>
    <t>725822613</t>
  </si>
  <si>
    <t>Baterie umyvadlová stojánková páková s výpustí</t>
  </si>
  <si>
    <t>-1184721306</t>
  </si>
  <si>
    <t>Baterie umyvadlové stojánkové pákové s výpustí</t>
  </si>
  <si>
    <t>https://podminky.urs.cz/item/CS_URS_2023_02/725822613</t>
  </si>
  <si>
    <t>51</t>
  </si>
  <si>
    <t>725840850</t>
  </si>
  <si>
    <t xml:space="preserve">Demontáž baterií sprchových  diferenciálních do G 3/4 x 1</t>
  </si>
  <si>
    <t>1201818016</t>
  </si>
  <si>
    <t>Demontáž baterií sprchových diferenciálních do G 3/4 x 1</t>
  </si>
  <si>
    <t>https://podminky.urs.cz/item/CS_URS_2023_02/725840850</t>
  </si>
  <si>
    <t>52</t>
  </si>
  <si>
    <t>725841312</t>
  </si>
  <si>
    <t>Baterie sprchové nástěnné pákové vč. sprchové hlavice a držáku</t>
  </si>
  <si>
    <t>-1828067871</t>
  </si>
  <si>
    <t>https://podminky.urs.cz/item/CS_URS_2023_02/725841312</t>
  </si>
  <si>
    <t>53</t>
  </si>
  <si>
    <t>725860811</t>
  </si>
  <si>
    <t xml:space="preserve">Demontáž zápachových uzávěrek pro zařizovací předměty  jednoduchých</t>
  </si>
  <si>
    <t>683226795</t>
  </si>
  <si>
    <t>Demontáž zápachových uzávěrek pro zařizovací předměty jednoduchých</t>
  </si>
  <si>
    <t>https://podminky.urs.cz/item/CS_URS_2023_02/725860811</t>
  </si>
  <si>
    <t>54</t>
  </si>
  <si>
    <t>725861102</t>
  </si>
  <si>
    <t>Zápachové uzávěrky zařizovacích předmětů pro umyvadla DN 40</t>
  </si>
  <si>
    <t>-33981154</t>
  </si>
  <si>
    <t>https://podminky.urs.cz/item/CS_URS_2023_02/725861102</t>
  </si>
  <si>
    <t>55</t>
  </si>
  <si>
    <t>725862113</t>
  </si>
  <si>
    <t>Zápachové uzávěrky zařizovacích předmětů pro dřezy s přípojkou pro pračku nebo myčku DN 40/50</t>
  </si>
  <si>
    <t>-361483529</t>
  </si>
  <si>
    <t>https://podminky.urs.cz/item/CS_URS_2023_02/725862113</t>
  </si>
  <si>
    <t>56</t>
  </si>
  <si>
    <t>78149102R</t>
  </si>
  <si>
    <t>Montáž vybavení sociálního zázemí</t>
  </si>
  <si>
    <t>celek</t>
  </si>
  <si>
    <t>-539699917</t>
  </si>
  <si>
    <t>https://podminky.urs.cz/item/CS_URS_2023_02/78149102R</t>
  </si>
  <si>
    <t>57</t>
  </si>
  <si>
    <t>998725102</t>
  </si>
  <si>
    <t xml:space="preserve">Přesun hmot pro zařizovací předměty  stanovený z hmotnosti přesunovaného materiálu vodorovná dopravní vzdálenost do 50 m v objektech výšky přes 6 do 12 m</t>
  </si>
  <si>
    <t>1041904447</t>
  </si>
  <si>
    <t>Přesun hmot pro zařizovací předměty stanovený z hmotnosti přesunovaného materiálu vodorovná dopravní vzdálenost do 50 m v objektech výšky přes 6 do 12 m</t>
  </si>
  <si>
    <t>https://podminky.urs.cz/item/CS_URS_2023_02/998725102</t>
  </si>
  <si>
    <t>734</t>
  </si>
  <si>
    <t>Ústřední vytápění - armatury</t>
  </si>
  <si>
    <t>64</t>
  </si>
  <si>
    <t>734200812</t>
  </si>
  <si>
    <t>Demontáž armatur závitových s jedním závitem přes 1/2 do G 1</t>
  </si>
  <si>
    <t>-1384771776</t>
  </si>
  <si>
    <t>https://podminky.urs.cz/item/CS_URS_2023_02/734200812</t>
  </si>
  <si>
    <t>65</t>
  </si>
  <si>
    <t>734200821</t>
  </si>
  <si>
    <t>Demontáž armatur závitových se dvěma závity do G 1/2</t>
  </si>
  <si>
    <t>1206208481</t>
  </si>
  <si>
    <t>https://podminky.urs.cz/item/CS_URS_2023_02/734200821</t>
  </si>
  <si>
    <t>66</t>
  </si>
  <si>
    <t>734209105</t>
  </si>
  <si>
    <t>Montáž závitových armatur s 1 závitem G 1 (DN 25)</t>
  </si>
  <si>
    <t>-1336003566</t>
  </si>
  <si>
    <t>https://podminky.urs.cz/item/CS_URS_2023_02/734209105</t>
  </si>
  <si>
    <t>67</t>
  </si>
  <si>
    <t>6000052360</t>
  </si>
  <si>
    <t>Termostatická hlavice typ K bílá s ochranou proti odcizení</t>
  </si>
  <si>
    <t>-1508302287</t>
  </si>
  <si>
    <t>68</t>
  </si>
  <si>
    <t>734209113</t>
  </si>
  <si>
    <t>Montáž závitových armatur se 2 závity G 1/2 (DN 15)</t>
  </si>
  <si>
    <t>-923285142</t>
  </si>
  <si>
    <t>https://podminky.urs.cz/item/CS_URS_2023_02/734209113</t>
  </si>
  <si>
    <t>69</t>
  </si>
  <si>
    <t>6000052310</t>
  </si>
  <si>
    <t xml:space="preserve">Regulační šroubení  DN 15 přímé</t>
  </si>
  <si>
    <t>-636705363</t>
  </si>
  <si>
    <t>70</t>
  </si>
  <si>
    <t>6000001980</t>
  </si>
  <si>
    <t xml:space="preserve">Termostatický ventil  DN 15 přímý</t>
  </si>
  <si>
    <t>1526834235</t>
  </si>
  <si>
    <t>71</t>
  </si>
  <si>
    <t>998734103</t>
  </si>
  <si>
    <t>Přesun hmot pro armatury stanovený z hmotnosti přesunovaného materiálu vodorovná dopravní vzdálenost do 50 m v objektech výšky přes 12 do 24 m</t>
  </si>
  <si>
    <t>-2094497368</t>
  </si>
  <si>
    <t>https://podminky.urs.cz/item/CS_URS_2023_02/998734103</t>
  </si>
  <si>
    <t>735</t>
  </si>
  <si>
    <t>Ústřední vytápění - otopná tělesa</t>
  </si>
  <si>
    <t>72</t>
  </si>
  <si>
    <t>735159240</t>
  </si>
  <si>
    <t>Montáž otopných těles panelových dvouřadých, stavební délky přes 1980 do 2820 mm</t>
  </si>
  <si>
    <t>-1732394991</t>
  </si>
  <si>
    <t>https://podminky.urs.cz/item/CS_URS_2023_02/735159240</t>
  </si>
  <si>
    <t>73</t>
  </si>
  <si>
    <t>48457387</t>
  </si>
  <si>
    <t>těleso otopné panelové 2 deskové VK 2 přídavné přestupní plochy v 600mm dl 1200mm 2015W</t>
  </si>
  <si>
    <t>-1416914746</t>
  </si>
  <si>
    <t>74</t>
  </si>
  <si>
    <t>735191905</t>
  </si>
  <si>
    <t>Ostatní opravy otopných těles odvzdušnění tělesa</t>
  </si>
  <si>
    <t>2082131397</t>
  </si>
  <si>
    <t>https://podminky.urs.cz/item/CS_URS_2023_02/735191905</t>
  </si>
  <si>
    <t>763</t>
  </si>
  <si>
    <t>Konstrukce suché výstavby</t>
  </si>
  <si>
    <t>75</t>
  </si>
  <si>
    <t>763131443</t>
  </si>
  <si>
    <t>SDK podhled desky 2xDF 15 bez izolace dvouvrstvá spodní kce profil CD+UD REI do 60</t>
  </si>
  <si>
    <t>-1811839514</t>
  </si>
  <si>
    <t>Podhled ze sádrokartonových desek dvouvrstvá zavěšená spodní konstrukce z ocelových profilů CD, UD dvojitě opláštěná deskami protipožárními DF, tl. 2 x 15 mm, bez izolace, REI do 60</t>
  </si>
  <si>
    <t>https://podminky.urs.cz/item/CS_URS_2023_02/763131443</t>
  </si>
  <si>
    <t>77</t>
  </si>
  <si>
    <t>763131712</t>
  </si>
  <si>
    <t>SDK podhled napojení na jiný druh podhledu</t>
  </si>
  <si>
    <t>997327360</t>
  </si>
  <si>
    <t>Podhled ze sádrokartonových desek ostatní práce a konstrukce na podhledech ze sádrokartonových desek napojení na jiný druh podhledu</t>
  </si>
  <si>
    <t>https://podminky.urs.cz/item/CS_URS_2023_02/763131712</t>
  </si>
  <si>
    <t>78</t>
  </si>
  <si>
    <t>763131714</t>
  </si>
  <si>
    <t>SDK podhled základní penetrační nátěr</t>
  </si>
  <si>
    <t>-346561733</t>
  </si>
  <si>
    <t>Podhled ze sádrokartonových desek ostatní práce a konstrukce na podhledech ze sádrokartonových desek základní penetrační nátěr</t>
  </si>
  <si>
    <t>https://podminky.urs.cz/item/CS_URS_2023_02/763131714</t>
  </si>
  <si>
    <t>79</t>
  </si>
  <si>
    <t>763131751</t>
  </si>
  <si>
    <t>Montáž parotěsné zábrany do SDK podhledu</t>
  </si>
  <si>
    <t>1154903568</t>
  </si>
  <si>
    <t>Podhled ze sádrokartonových desek ostatní práce a konstrukce na podhledech ze sádrokartonových desek montáž parotěsné zábrany</t>
  </si>
  <si>
    <t>https://podminky.urs.cz/item/CS_URS_2023_02/763131751</t>
  </si>
  <si>
    <t>80</t>
  </si>
  <si>
    <t>28329274</t>
  </si>
  <si>
    <t>fólie PE vyztužená pro parotěsnou vrstvu (reakce na oheň - třída E) 110g/m2</t>
  </si>
  <si>
    <t>627649225</t>
  </si>
  <si>
    <t>81</t>
  </si>
  <si>
    <t>763131831</t>
  </si>
  <si>
    <t>Demontáž SDK podhledu s jednovrstvou nosnou kcí z ocelových profilů opláštění jednoduché</t>
  </si>
  <si>
    <t>-267548047</t>
  </si>
  <si>
    <t>Demontáž podhledu nebo samostatného požárního předělu ze sádrokartonových desek s nosnou konstrukcí jednovrstvou z ocelových profilů, opláštění jednoduché</t>
  </si>
  <si>
    <t>https://podminky.urs.cz/item/CS_URS_2023_02/763131831</t>
  </si>
  <si>
    <t>765</t>
  </si>
  <si>
    <t>Krytina skládaná</t>
  </si>
  <si>
    <t>151</t>
  </si>
  <si>
    <t>765115202</t>
  </si>
  <si>
    <t>Montáž nástavce pro odvětrání kanalizace, prostupu pro keramickou krytinu</t>
  </si>
  <si>
    <t>91742560</t>
  </si>
  <si>
    <t>https://podminky.urs.cz/item/CS_URS_2023_02/765115202</t>
  </si>
  <si>
    <t>152</t>
  </si>
  <si>
    <t>59660255</t>
  </si>
  <si>
    <t>nástavec odvětrání, prostupu kovový D 125mm vč. chráničky prostupu</t>
  </si>
  <si>
    <t>-660044377</t>
  </si>
  <si>
    <t>153</t>
  </si>
  <si>
    <t>28654053</t>
  </si>
  <si>
    <t>kryt nástavce sanitárního odvětrání, prostupu krytinou z betonových tašek</t>
  </si>
  <si>
    <t>-646555603</t>
  </si>
  <si>
    <t>154</t>
  </si>
  <si>
    <t>42900103</t>
  </si>
  <si>
    <t>D+M držák pro uchycení VZT jednotky</t>
  </si>
  <si>
    <t>1087768853</t>
  </si>
  <si>
    <t>766</t>
  </si>
  <si>
    <t>Konstrukce truhlářské</t>
  </si>
  <si>
    <t>82</t>
  </si>
  <si>
    <t>766660001</t>
  </si>
  <si>
    <t>Montáž dveřních křídel otvíravých jednokřídlových š do 0,8 m do ocelové zárubně</t>
  </si>
  <si>
    <t>-1531700809</t>
  </si>
  <si>
    <t>Montáž dveřních křídel dřevěných nebo plastových otevíravých do ocelové zárubně povrchově upravených jednokřídlových, šířky do 800 mm</t>
  </si>
  <si>
    <t>https://podminky.urs.cz/item/CS_URS_2023_02/766660001</t>
  </si>
  <si>
    <t>83</t>
  </si>
  <si>
    <t>61162073</t>
  </si>
  <si>
    <t>dveře jednokřídlé voštinové povrch laminátový plné 700x1970-2100mm</t>
  </si>
  <si>
    <t>-1684667875</t>
  </si>
  <si>
    <t>84</t>
  </si>
  <si>
    <t>61162075</t>
  </si>
  <si>
    <t>dveře jednokřídlé voštinové povrch laminátový plné 900x1970-2100mm</t>
  </si>
  <si>
    <t>-1087917163</t>
  </si>
  <si>
    <t>85</t>
  </si>
  <si>
    <t>61162074</t>
  </si>
  <si>
    <t>dveře jednokřídlé voštinové povrch laminátový plné 800x1970-2100mm</t>
  </si>
  <si>
    <t>-1364141039</t>
  </si>
  <si>
    <t>86</t>
  </si>
  <si>
    <t>54914622</t>
  </si>
  <si>
    <t>kování dveřní vrchní klika včetně štítu a montážního materiálu</t>
  </si>
  <si>
    <t>-1677025008</t>
  </si>
  <si>
    <t xml:space="preserve">kování dveřní vrchní klika včetně štítu a montážního materiálu </t>
  </si>
  <si>
    <t>P</t>
  </si>
  <si>
    <t>Poznámka k položce:_x000d_
u dveří s požární odolností zámek v souladu s ČSN 179</t>
  </si>
  <si>
    <t>87</t>
  </si>
  <si>
    <t>54925801</t>
  </si>
  <si>
    <t>zámek dveřní</t>
  </si>
  <si>
    <t>-283868203</t>
  </si>
  <si>
    <t>88</t>
  </si>
  <si>
    <t>766662811</t>
  </si>
  <si>
    <t>Demontáž dveřních konstrukcí vč. prahu a zárubně (ocellové nebo obložkové) šířky do 1,0m</t>
  </si>
  <si>
    <t>-1678879234</t>
  </si>
  <si>
    <t>https://podminky.urs.cz/item/CS_URS_2023_02/766662811</t>
  </si>
  <si>
    <t>89</t>
  </si>
  <si>
    <t>766691914</t>
  </si>
  <si>
    <t>Vyvěšení nebo zavěšení dřevěných křídel dveří pl do 2 m2</t>
  </si>
  <si>
    <t>-1420016908</t>
  </si>
  <si>
    <t>Ostatní práce vyvěšení nebo zavěšení křídel s případným uložením a opětovným zavěšením po provedení stavebních změn dřevěných dveřních, plochy do 2 m2</t>
  </si>
  <si>
    <t>https://podminky.urs.cz/item/CS_URS_2023_02/766691914</t>
  </si>
  <si>
    <t>96</t>
  </si>
  <si>
    <t>998766102</t>
  </si>
  <si>
    <t>Přesun hmot tonážní pro kce truhlářské v objektech v přes 6 do 12 m</t>
  </si>
  <si>
    <t>512</t>
  </si>
  <si>
    <t>-1655337789</t>
  </si>
  <si>
    <t>Přesun hmot pro konstrukce truhlářské stanovený z hmotnosti přesunovaného materiálu vodorovná dopravní vzdálenost do 50 m v objektech výšky přes 6 do 12 m</t>
  </si>
  <si>
    <t>https://podminky.urs.cz/item/CS_URS_2023_02/998766102</t>
  </si>
  <si>
    <t>97</t>
  </si>
  <si>
    <t>998766102.1</t>
  </si>
  <si>
    <t>-286637431</t>
  </si>
  <si>
    <t>https://podminky.urs.cz/item/CS_URS_2023_02/998766102.1</t>
  </si>
  <si>
    <t>767</t>
  </si>
  <si>
    <t>Konstrukce zámečnické</t>
  </si>
  <si>
    <t>155</t>
  </si>
  <si>
    <t>767851104</t>
  </si>
  <si>
    <t>Montáž lávek komínových - kompletní celé lávky</t>
  </si>
  <si>
    <t>508076216</t>
  </si>
  <si>
    <t>Montáž komínových lávek kompletní celé lávky</t>
  </si>
  <si>
    <t>https://podminky.urs.cz/item/CS_URS_2023_02/767851104</t>
  </si>
  <si>
    <t>156</t>
  </si>
  <si>
    <t>55344684</t>
  </si>
  <si>
    <t>lávka komínová 250x2000mm</t>
  </si>
  <si>
    <t>-1668977041</t>
  </si>
  <si>
    <t>771</t>
  </si>
  <si>
    <t>Podlahy z dlaždic</t>
  </si>
  <si>
    <t>98</t>
  </si>
  <si>
    <t>771121011</t>
  </si>
  <si>
    <t>Příprava podkladu před provedením dlažby nátěr penetrační na podlahu</t>
  </si>
  <si>
    <t>369207157</t>
  </si>
  <si>
    <t>https://podminky.urs.cz/item/CS_URS_2023_02/771121011</t>
  </si>
  <si>
    <t>99</t>
  </si>
  <si>
    <t>771161011</t>
  </si>
  <si>
    <t>Montáž profilu dilatační spáry bez izolace v rovině dlažby</t>
  </si>
  <si>
    <t>-1151078739</t>
  </si>
  <si>
    <t>Příprava podkladu před provedením dlažby montáž profilu dilatační spáry v rovině dlažby</t>
  </si>
  <si>
    <t>https://podminky.urs.cz/item/CS_URS_2023_02/771161011</t>
  </si>
  <si>
    <t>100</t>
  </si>
  <si>
    <t>59054162</t>
  </si>
  <si>
    <t>profil dilatační s bočními díly z PVC/CPE tl 6mm</t>
  </si>
  <si>
    <t>1318511067</t>
  </si>
  <si>
    <t>157</t>
  </si>
  <si>
    <t>59761135</t>
  </si>
  <si>
    <t>dlažba keramická slinutá nemrazuvzdorná do interiéru povrch hladký/matný tl do 10mm přes 9 do 12ks/m2</t>
  </si>
  <si>
    <t>1788899989</t>
  </si>
  <si>
    <t>102</t>
  </si>
  <si>
    <t>771577114</t>
  </si>
  <si>
    <t>Příplatek k montáži podlah keramických lepených flexibilním lepidlem za spárování tmelem dvousložkovým</t>
  </si>
  <si>
    <t>-804805531</t>
  </si>
  <si>
    <t>Montáž podlah z dlaždic keramických lepených flexibilním lepidlem Příplatek k cenám za dvousložkový spárovací tmel</t>
  </si>
  <si>
    <t>https://podminky.urs.cz/item/CS_URS_2023_02/771577114</t>
  </si>
  <si>
    <t>103</t>
  </si>
  <si>
    <t>775141124</t>
  </si>
  <si>
    <t>Příprava podkladu podlah vyrovnání samonivelační stěrkou podlah min.pevnosti 30 MPa, tloušťky přes 8 do 10 mm</t>
  </si>
  <si>
    <t>520857895</t>
  </si>
  <si>
    <t>https://podminky.urs.cz/item/CS_URS_2023_02/775141124</t>
  </si>
  <si>
    <t>104</t>
  </si>
  <si>
    <t>58581246</t>
  </si>
  <si>
    <t>stěrka hydroizolační jednosložková do interiéru pod dlažbu</t>
  </si>
  <si>
    <t>kg</t>
  </si>
  <si>
    <t>117493351</t>
  </si>
  <si>
    <t>105</t>
  </si>
  <si>
    <t>59054242</t>
  </si>
  <si>
    <t>páska pružná těsnící hydroizolační -kout</t>
  </si>
  <si>
    <t>-1707028914</t>
  </si>
  <si>
    <t>106</t>
  </si>
  <si>
    <t>28355022</t>
  </si>
  <si>
    <t>páska pružná těsnící hydroizolační š do 125mm</t>
  </si>
  <si>
    <t>268660494</t>
  </si>
  <si>
    <t>776</t>
  </si>
  <si>
    <t>Podlahy povlakové</t>
  </si>
  <si>
    <t>107</t>
  </si>
  <si>
    <t>776111116</t>
  </si>
  <si>
    <t>Odstranění zbytků lepidla z podkladu povlakových podlah broušením</t>
  </si>
  <si>
    <t>-811600227</t>
  </si>
  <si>
    <t>Příprava podkladu broušení podlah stávajícího podkladu pro odstranění lepidla (po starých krytinách)</t>
  </si>
  <si>
    <t>https://podminky.urs.cz/item/CS_URS_2023_02/776111116</t>
  </si>
  <si>
    <t>108</t>
  </si>
  <si>
    <t>776111311</t>
  </si>
  <si>
    <t>Vysátí podkladu povlakových podlah</t>
  </si>
  <si>
    <t>-1639767809</t>
  </si>
  <si>
    <t>Příprava podkladu vysátí podlah</t>
  </si>
  <si>
    <t>https://podminky.urs.cz/item/CS_URS_2023_02/776111311</t>
  </si>
  <si>
    <t>109</t>
  </si>
  <si>
    <t>776121112</t>
  </si>
  <si>
    <t>Vodou ředitelná penetrace savého podkladu povlakových podlah</t>
  </si>
  <si>
    <t>-845626250</t>
  </si>
  <si>
    <t>Příprava podkladu penetrace vodou ředitelná podlah</t>
  </si>
  <si>
    <t>https://podminky.urs.cz/item/CS_URS_2023_02/776121112</t>
  </si>
  <si>
    <t>110</t>
  </si>
  <si>
    <t>776141114</t>
  </si>
  <si>
    <t>Příprava podkladu vyrovnání samonivelační stěrkou podlah min.pevnosti 20 MPa, tloušťky přes 8 do 25 mm</t>
  </si>
  <si>
    <t>-1268737008</t>
  </si>
  <si>
    <t>https://podminky.urs.cz/item/CS_URS_2023_02/776141114</t>
  </si>
  <si>
    <t>111</t>
  </si>
  <si>
    <t>776201812</t>
  </si>
  <si>
    <t>Demontáž lepených povlakových podlah s podložkou ručně</t>
  </si>
  <si>
    <t>355060112</t>
  </si>
  <si>
    <t>Demontáž povlakových podlahovin lepených ručně s podložkou</t>
  </si>
  <si>
    <t>https://podminky.urs.cz/item/CS_URS_2023_02/776201812</t>
  </si>
  <si>
    <t>112</t>
  </si>
  <si>
    <t>776221111</t>
  </si>
  <si>
    <t>Lepení pásů z PVC standardním lepidlem</t>
  </si>
  <si>
    <t>-1238356078</t>
  </si>
  <si>
    <t>Montáž podlahovin z PVC lepením standardním lepidlem z pásů standardních</t>
  </si>
  <si>
    <t>https://podminky.urs.cz/item/CS_URS_2023_02/776221111</t>
  </si>
  <si>
    <t>113</t>
  </si>
  <si>
    <t>28412245</t>
  </si>
  <si>
    <t>krytina podlahová heterogenní š 1,5m tl 2mm</t>
  </si>
  <si>
    <t>-975663916</t>
  </si>
  <si>
    <t>114</t>
  </si>
  <si>
    <t>776411111</t>
  </si>
  <si>
    <t>Montáž obvodových soklíků výšky do 80 mm</t>
  </si>
  <si>
    <t>-1818664050</t>
  </si>
  <si>
    <t>Montáž soklíků lepením obvodových, výšky do 80 mm</t>
  </si>
  <si>
    <t>https://podminky.urs.cz/item/CS_URS_2023_02/776411111</t>
  </si>
  <si>
    <t>115</t>
  </si>
  <si>
    <t>28411009</t>
  </si>
  <si>
    <t>lišta soklová PVC 18x80mm</t>
  </si>
  <si>
    <t>2078128541</t>
  </si>
  <si>
    <t>116</t>
  </si>
  <si>
    <t>998776102</t>
  </si>
  <si>
    <t>Přesun hmot tonážní pro podlahy povlakové v objektech v přes 6 do 12 m</t>
  </si>
  <si>
    <t>1385743785</t>
  </si>
  <si>
    <t>Přesun hmot pro podlahy povlakové stanovený z hmotnosti přesunovaného materiálu vodorovná dopravní vzdálenost do 50 m v objektech výšky přes 6 do 12 m</t>
  </si>
  <si>
    <t>https://podminky.urs.cz/item/CS_URS_2023_02/998776102</t>
  </si>
  <si>
    <t>781</t>
  </si>
  <si>
    <t>Dokončovací práce - obklady</t>
  </si>
  <si>
    <t>117</t>
  </si>
  <si>
    <t>781121011</t>
  </si>
  <si>
    <t>Nátěr penetrační na stěnu</t>
  </si>
  <si>
    <t>476986354</t>
  </si>
  <si>
    <t>Příprava podkladu před provedením obkladu nátěr penetrační na stěnu</t>
  </si>
  <si>
    <t>https://podminky.urs.cz/item/CS_URS_2023_02/781121011</t>
  </si>
  <si>
    <t>118</t>
  </si>
  <si>
    <t>58581246.1</t>
  </si>
  <si>
    <t>-775473626</t>
  </si>
  <si>
    <t>stěrka hydroizolační jednosložková do interiéru pod obklad</t>
  </si>
  <si>
    <t>119</t>
  </si>
  <si>
    <t>781151031</t>
  </si>
  <si>
    <t>Celoplošné vyrovnání podkladu stěrkou tl 3 mm</t>
  </si>
  <si>
    <t>994605688</t>
  </si>
  <si>
    <t>Příprava podkladu před provedením obkladu celoplošné vyrovnání podkladu stěrkou, tloušťky 3 mm</t>
  </si>
  <si>
    <t>https://podminky.urs.cz/item/CS_URS_2023_02/781151031</t>
  </si>
  <si>
    <t>120</t>
  </si>
  <si>
    <t>781151041</t>
  </si>
  <si>
    <t>Příplatek k cenám celoplošné vyrovnání stěrkou za každý další 1 mm přes tl 3 mm</t>
  </si>
  <si>
    <t>1909585230</t>
  </si>
  <si>
    <t>Příprava podkladu před provedením obkladu celoplošné vyrovnání podkladu příplatek za každý další 1 mm tloušťky přes 3 mm</t>
  </si>
  <si>
    <t>https://podminky.urs.cz/item/CS_URS_2023_02/781151041</t>
  </si>
  <si>
    <t>121</t>
  </si>
  <si>
    <t>781474154</t>
  </si>
  <si>
    <t>Montáž obkladů vnitřních keramických velkoformátových hladkých přes 4 do 6 ks/m2 lepených flexibilním lepidlem</t>
  </si>
  <si>
    <t>1821079271</t>
  </si>
  <si>
    <t>Montáž obkladů vnitřních stěn z dlaždic keramických lepených flexibilním lepidlem velkoformátových hladkých přes 4 do 6 ks/m2</t>
  </si>
  <si>
    <t>https://podminky.urs.cz/item/CS_URS_2023_02/781474154</t>
  </si>
  <si>
    <t>122</t>
  </si>
  <si>
    <t>59761001</t>
  </si>
  <si>
    <t>obklad velkoformátový keramický hladký přes 4 do 6ks/m2</t>
  </si>
  <si>
    <t>151453713</t>
  </si>
  <si>
    <t>123</t>
  </si>
  <si>
    <t>781477114</t>
  </si>
  <si>
    <t>Příplatek k montáži obkladů vnitřních keramických hladkých za spárování tmelem dvousložkovým</t>
  </si>
  <si>
    <t>-2038307716</t>
  </si>
  <si>
    <t>Montáž obkladů vnitřních stěn z dlaždic keramických Příplatek k cenám za dvousložkový spárovací tmel</t>
  </si>
  <si>
    <t>https://podminky.urs.cz/item/CS_URS_2023_02/781477114</t>
  </si>
  <si>
    <t>124</t>
  </si>
  <si>
    <t>781494511</t>
  </si>
  <si>
    <t>Obklad - dokončující práce profily ukončovací lepené flexibilním lepidlem, nerezové vč. dodávky profilu</t>
  </si>
  <si>
    <t>667971846</t>
  </si>
  <si>
    <t>https://podminky.urs.cz/item/CS_URS_2023_02/781494511</t>
  </si>
  <si>
    <t>125</t>
  </si>
  <si>
    <t>781495115</t>
  </si>
  <si>
    <t>Spárování vnitřních obkladů silikonem</t>
  </si>
  <si>
    <t>1525400256</t>
  </si>
  <si>
    <t>Obklad - dokončující práce ostatní práce spárování silikonem</t>
  </si>
  <si>
    <t>https://podminky.urs.cz/item/CS_URS_2023_02/781495115</t>
  </si>
  <si>
    <t>783</t>
  </si>
  <si>
    <t>Dokončovací práce - nátěry</t>
  </si>
  <si>
    <t>126</t>
  </si>
  <si>
    <t>783301303</t>
  </si>
  <si>
    <t>Bezoplachové odrezivění rozvodů ÚT, zámečnických konstrukcí, zárubní</t>
  </si>
  <si>
    <t>-367205370</t>
  </si>
  <si>
    <t>https://podminky.urs.cz/item/CS_URS_2023_02/783301303</t>
  </si>
  <si>
    <t>127</t>
  </si>
  <si>
    <t>783301401</t>
  </si>
  <si>
    <t>Příprava podkladu rozvodů ÚT, zámečnických konstrukcí, zárubní, před provedením nátěru ometení</t>
  </si>
  <si>
    <t>-835182127</t>
  </si>
  <si>
    <t>https://podminky.urs.cz/item/CS_URS_2023_02/783301401</t>
  </si>
  <si>
    <t>128</t>
  </si>
  <si>
    <t>783314101</t>
  </si>
  <si>
    <t>Základní jednonásobný syntetický nátěr rozvodů ÚT, zámečnických konstrukcí, zárubní</t>
  </si>
  <si>
    <t>-923354098</t>
  </si>
  <si>
    <t>Základní nátěr rozvodů ÚT, zámečnických konstrukcí, zárubní, jednonásobný syntetický</t>
  </si>
  <si>
    <t>https://podminky.urs.cz/item/CS_URS_2023_02/783314101</t>
  </si>
  <si>
    <t>129</t>
  </si>
  <si>
    <t>783315101</t>
  </si>
  <si>
    <t>Mezinátěr jednonásobný syntetický standardní rozvodů ÚT, zámečnických konstrukcí, zárubní</t>
  </si>
  <si>
    <t>-1899338490</t>
  </si>
  <si>
    <t>Mezinátěr rozvodů ÚT, zámečnických konstrukcí, zárubní, jednonásobný syntetický standardní</t>
  </si>
  <si>
    <t>https://podminky.urs.cz/item/CS_URS_2023_02/783315101</t>
  </si>
  <si>
    <t>130</t>
  </si>
  <si>
    <t>783317101</t>
  </si>
  <si>
    <t>Krycí jednonásobný syntetický standardní nátěr rozvodů ÚT, zámečnických konstrukcí, zárubní</t>
  </si>
  <si>
    <t>1489067467</t>
  </si>
  <si>
    <t>Krycí nátěr (email) rozvodů ÚT, zámečnických konstrukcí, zárubní, jednonásobný syntetický standardní</t>
  </si>
  <si>
    <t>https://podminky.urs.cz/item/CS_URS_2023_02/783317101</t>
  </si>
  <si>
    <t>131</t>
  </si>
  <si>
    <t>783343101</t>
  </si>
  <si>
    <t>Základní jednonásobný impregnační polyuretanový nátěr rozvodů ÚT, zámečnických konstrukcí, zárubní</t>
  </si>
  <si>
    <t>-1016458786</t>
  </si>
  <si>
    <t>Základní impregnační nátěr rozvodů ÚT, zámečnických konstrukcí, zárubní, aktivátorem rzi na zkorodovaný povrch jednonásobný polyuretanový</t>
  </si>
  <si>
    <t>https://podminky.urs.cz/item/CS_URS_2023_02/783343101</t>
  </si>
  <si>
    <t>784</t>
  </si>
  <si>
    <t>Dokončovací práce - malby a tapety</t>
  </si>
  <si>
    <t>132</t>
  </si>
  <si>
    <t>784121001</t>
  </si>
  <si>
    <t>Oškrabání malby v mísnostech v do 3,80 m, 10%</t>
  </si>
  <si>
    <t>1676258631</t>
  </si>
  <si>
    <t>Oškrabání malby v místnostech výšky do 3,80 m, 100%</t>
  </si>
  <si>
    <t>https://podminky.urs.cz/item/CS_URS_2023_02/784121001</t>
  </si>
  <si>
    <t>133</t>
  </si>
  <si>
    <t>784171101</t>
  </si>
  <si>
    <t>Zakrytí vnitřních podlah včetně pozdějšího odkrytí</t>
  </si>
  <si>
    <t>924474036</t>
  </si>
  <si>
    <t>Zakrytí nemalovaných ploch (materiál ve specifikaci) včetně pozdějšího odkrytí podlah</t>
  </si>
  <si>
    <t>https://podminky.urs.cz/item/CS_URS_2023_02/784171101</t>
  </si>
  <si>
    <t>134</t>
  </si>
  <si>
    <t>58124842</t>
  </si>
  <si>
    <t>fólie pro malířské potřeby zakrývací tl 7µ 4x5m</t>
  </si>
  <si>
    <t>1207943117</t>
  </si>
  <si>
    <t>135</t>
  </si>
  <si>
    <t>784171111</t>
  </si>
  <si>
    <t>Zakrytí vnitřních ploch stěn v místnostech v do 3,80 m</t>
  </si>
  <si>
    <t>1812559618</t>
  </si>
  <si>
    <t>Zakrytí nemalovaných ploch (materiál ve specifikaci) včetně pozdějšího odkrytí svislých ploch např. stěn, oken, dveří v místnostech výšky do 3,80</t>
  </si>
  <si>
    <t>https://podminky.urs.cz/item/CS_URS_2023_02/784171111</t>
  </si>
  <si>
    <t>136</t>
  </si>
  <si>
    <t>784171121</t>
  </si>
  <si>
    <t>Zakrytí vnitřních ploch konstrukcí nebo prvků v místnostech v do 3,80 m</t>
  </si>
  <si>
    <t>-524466293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</si>
  <si>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</si>
  <si>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https://podminky.urs.cz/item/CS_URS_2023_02/784171121</t>
  </si>
  <si>
    <t>137</t>
  </si>
  <si>
    <t>784181101</t>
  </si>
  <si>
    <t>Základní akrylátová jednonásobná bezbarvá penetrace podkladu v místnostech v do 3,80 m</t>
  </si>
  <si>
    <t>889764680</t>
  </si>
  <si>
    <t>Penetrace podkladu jednonásobná základní akrylátová bezbarvá v místnostech výšky do 3,80 m</t>
  </si>
  <si>
    <t>https://podminky.urs.cz/item/CS_URS_2023_02/784181101</t>
  </si>
  <si>
    <t>138</t>
  </si>
  <si>
    <t>784221101</t>
  </si>
  <si>
    <t>Dvojnásobné bílé malby ze směsí za sucha dobře otěruvzdorných v místnostech do 3,80 m</t>
  </si>
  <si>
    <t>-200267196</t>
  </si>
  <si>
    <t>Malby z malířských směsí otěruvzdorných za sucha dvojnásobné, bílé za sucha otěruvzdorné dobře v místnostech výšky do 3,80 m</t>
  </si>
  <si>
    <t>https://podminky.urs.cz/item/CS_URS_2023_02/784221101</t>
  </si>
  <si>
    <t>Poznámka k položce:_x000d_
2 vrstvy</t>
  </si>
  <si>
    <t>139</t>
  </si>
  <si>
    <t>784221131</t>
  </si>
  <si>
    <t>Příplatek k cenám 2x maleb za sucha otěruvzdorných za provádění pl do 5 m2</t>
  </si>
  <si>
    <t>190203113</t>
  </si>
  <si>
    <t>Malby z malířských směsí otěruvzdorných za sucha Příplatek k cenám dvojnásobných maleb za zvýšenou pracnost při provádění malého rozsahu plochy do 5 m2</t>
  </si>
  <si>
    <t>https://podminky.urs.cz/item/CS_URS_2023_02/784221131</t>
  </si>
  <si>
    <t>HZS</t>
  </si>
  <si>
    <t>Hodinové zúčtovací sazby</t>
  </si>
  <si>
    <t>143</t>
  </si>
  <si>
    <t>HZS1302</t>
  </si>
  <si>
    <t xml:space="preserve">Hodinové zúčtovací sazby profesí HSV  provádění konstrukcí zedník specialista, dokončovací a začišťovací práce</t>
  </si>
  <si>
    <t>hod</t>
  </si>
  <si>
    <t>-823092875</t>
  </si>
  <si>
    <t>Hodinové zúčtovací sazby profesí HSV provádění konstrukcí zedník specialista, dokončovací a začišťovací práce</t>
  </si>
  <si>
    <t>https://podminky.urs.cz/item/CS_URS_2023_02/HZS1302</t>
  </si>
  <si>
    <t>144</t>
  </si>
  <si>
    <t>HZS2491</t>
  </si>
  <si>
    <t xml:space="preserve">Hodinové zúčtovací sazby profesí PSV  zednické výpomoci a pomocné práce PSV dělník zednických výpomocí_x000d_
-zhotovení prostupů a jejich zapravení_x000d_
-zhotovení drážek pro potrubí a jejich zapravení</t>
  </si>
  <si>
    <t>1279891253</t>
  </si>
  <si>
    <t>Hodinové zúčtovací sazby profesí PSV zednické výpomoci a pomocné práce PSV dělník zednických výpomocí
-zhotovení prostupů a jejich zapravení
-zhotovení drážek pro potrubí a jejich zapravení</t>
  </si>
  <si>
    <t>https://podminky.urs.cz/item/CS_URS_2023_02/HZS2491</t>
  </si>
  <si>
    <t>02 - Elektro</t>
  </si>
  <si>
    <t xml:space="preserve">PSV - Práce a dodávky PSV   </t>
  </si>
  <si>
    <t xml:space="preserve">    741 - Elektroinstalace - silnoproud   </t>
  </si>
  <si>
    <t xml:space="preserve">    742 - Elektroinstalace - slaboproud   </t>
  </si>
  <si>
    <t xml:space="preserve">M - Práce a dodávky M   </t>
  </si>
  <si>
    <t xml:space="preserve">    46-M - Zemní práce při extr.mont.pracích   </t>
  </si>
  <si>
    <t xml:space="preserve">HZS - Hodinové zúčtovací sazby   </t>
  </si>
  <si>
    <t xml:space="preserve">VRN - Vedlejší rozpočtové náklady   </t>
  </si>
  <si>
    <t xml:space="preserve">    VRN1 - Průzkumné, geodetické a projektové práce   </t>
  </si>
  <si>
    <t xml:space="preserve">Práce a dodávky PSV   </t>
  </si>
  <si>
    <t>741</t>
  </si>
  <si>
    <t xml:space="preserve">Elektroinstalace - silnoproud   </t>
  </si>
  <si>
    <t>741110512</t>
  </si>
  <si>
    <t>Montáž lišta a kanálek vkládací šířky přes 60 do 120 mm s víčkem</t>
  </si>
  <si>
    <t>34571217</t>
  </si>
  <si>
    <t>kanál elektroinstalační hranatý PVC 120x40mm</t>
  </si>
  <si>
    <t>741110541</t>
  </si>
  <si>
    <t>Montáž lišta a kanálek - přepážka podélná oddělovací</t>
  </si>
  <si>
    <t>RMAT0001</t>
  </si>
  <si>
    <t>přepážka</t>
  </si>
  <si>
    <t>741112001</t>
  </si>
  <si>
    <t>Montáž krabice zapuštěná plastová kruhová</t>
  </si>
  <si>
    <t>34571450</t>
  </si>
  <si>
    <t>krabice pod omítku PVC přístrojová kruhová D 70mm</t>
  </si>
  <si>
    <t>34571521</t>
  </si>
  <si>
    <t>krabice pod omítku PVC odbočná kruhová D 70mm s víčkem a svorkovnicí</t>
  </si>
  <si>
    <t>741120301</t>
  </si>
  <si>
    <t>Montáž vodič Cu izolovaný plný a laněný s PVC pláštěm žíla 0,55-16 mm2 pevně (např. CY, CHAH-V)</t>
  </si>
  <si>
    <t>34141142</t>
  </si>
  <si>
    <t>vodič propojovací jádro Cu lanované izolace PVC 450/750V (H07V-R) 1x16mm2</t>
  </si>
  <si>
    <t>741122611</t>
  </si>
  <si>
    <t>Montáž kabel Cu plný kulatý žíla 3x1,5 až 6 mm2 uložený pevně (např. CYKY)</t>
  </si>
  <si>
    <t>34111123</t>
  </si>
  <si>
    <t>kabel silový oheň retardující bezhalogenový bez funkční schopnosti při požáru třída reakce na oheň B2cas1d1a1 jádro Cu 0,6/1kV (1-CXKH-R B2) 3x1,5mm2</t>
  </si>
  <si>
    <t>34111124</t>
  </si>
  <si>
    <t>kabel silový oheň retardující bezhalogenový bez funkční schopnosti při požáru třída reakce na oheň B2cas1d1a1 jádro Cu 0,6/1kV (1-CXKH-R B2) 3x2,5mm2</t>
  </si>
  <si>
    <t>34111260</t>
  </si>
  <si>
    <t>kabel silový oheň retardující bezhalogenový bez funkční schopnosti při požáru jádro Cu 0,6/1kV (N2XH) 3x4mm2</t>
  </si>
  <si>
    <t>34111258</t>
  </si>
  <si>
    <t>kabel silový oheň retardující bezhalogenový bez funkční schopnosti při požáru jádro Cu 0,6/1kV (N2XH) 3x1,5mm2</t>
  </si>
  <si>
    <t>741310125</t>
  </si>
  <si>
    <t>Montáž přepínač (polo)zapuštěný bezšroubové připojení 6+6-dvojitý střídavý se zapojením vodičů</t>
  </si>
  <si>
    <t>34</t>
  </si>
  <si>
    <t>34539017</t>
  </si>
  <si>
    <t>přístroj přepínače střídavého dvojitého, řazení 6+6(6+1) bezšroubové svorky</t>
  </si>
  <si>
    <t>36</t>
  </si>
  <si>
    <t>741310201</t>
  </si>
  <si>
    <t>Montáž spínač (polo)zapuštěný šroubové připojení 1-jednopólový se zapojením vodičů</t>
  </si>
  <si>
    <t>34535000</t>
  </si>
  <si>
    <t>spínač kompletní, zápustný, jednopólový, řazení 1, šroubové svorky</t>
  </si>
  <si>
    <t>741310231</t>
  </si>
  <si>
    <t>Montáž přepínač (polo)zapuštěný šroubové připojení 5-seriový se zapojením vodičů</t>
  </si>
  <si>
    <t>34535002</t>
  </si>
  <si>
    <t>přepínač sériový kompletní, zápustný, řazení 5, šroubové svorky</t>
  </si>
  <si>
    <t>741310232</t>
  </si>
  <si>
    <t>Montáž přepínač (polo)zapuštěný šroubové připojení 5B-časový se zapojením vodičů</t>
  </si>
  <si>
    <t>RMAT0002</t>
  </si>
  <si>
    <t>přepínač sériový zdvojený pro ventilátor</t>
  </si>
  <si>
    <t>741313002</t>
  </si>
  <si>
    <t>Montáž zásuvka (polo)zapuštěná bezšroubové připojení 2P+PE dvojí zapojení - průběžná se zapojením vodičů</t>
  </si>
  <si>
    <t>34555241</t>
  </si>
  <si>
    <t>přístroj zásuvky zápustné jednonásobné, krytka s clonkami, bezšroubové svorky</t>
  </si>
  <si>
    <t>RMAT0003</t>
  </si>
  <si>
    <t>Rámeček bílý čtyřnásobný</t>
  </si>
  <si>
    <t>741313004</t>
  </si>
  <si>
    <t>Montáž zásuvka (polo)zapuštěná bezšroubové připojení 2x(2P+PE) dvojnásobná šikmá se zapojením vodičů</t>
  </si>
  <si>
    <t>34555242</t>
  </si>
  <si>
    <t>zásuvka zápustná dvojnásobná, šikmá, s clonkami, bezšroubové svorky</t>
  </si>
  <si>
    <t>58</t>
  </si>
  <si>
    <t>741313082</t>
  </si>
  <si>
    <t>Montáž zásuvka chráněná v krabici šroubové připojení 2P+PE prostředí venkovní, mokré se zapojením vodičů</t>
  </si>
  <si>
    <t>60</t>
  </si>
  <si>
    <t>34555229</t>
  </si>
  <si>
    <t>zásuvka nástěnná jednonásobná s víčkem, IP44, šroubové svorky</t>
  </si>
  <si>
    <t>62</t>
  </si>
  <si>
    <t>741320105</t>
  </si>
  <si>
    <t>Montáž jističů jednopólových nn do 25 A ve skříni se zapojením vodičů</t>
  </si>
  <si>
    <t>33</t>
  </si>
  <si>
    <t>35822132</t>
  </si>
  <si>
    <t>jistič 1-pólový 25 A vypínací charakteristika C vypínací schopnost 6 kA</t>
  </si>
  <si>
    <t>741321003</t>
  </si>
  <si>
    <t>Montáž proudových chráničů dvoupólových nn do 25 A ve skříni se zapojením vodičů</t>
  </si>
  <si>
    <t>35</t>
  </si>
  <si>
    <t>RMAT0008</t>
  </si>
  <si>
    <t>proudový chránič s nadproudovou ochr. B10/2/30mA</t>
  </si>
  <si>
    <t>RMAT0009</t>
  </si>
  <si>
    <t>proudový chránič s nadproudovou ochr. B16/2/30mA</t>
  </si>
  <si>
    <t>741372021</t>
  </si>
  <si>
    <t>Montáž svítidlo LED interiérové přisazené nástěnné hranaté nebo kruhové do 0,09 m2 se zapojením vodičů</t>
  </si>
  <si>
    <t>RMAT0006</t>
  </si>
  <si>
    <t>Sv LED přisaz. 1700 lm,4000K,SELV</t>
  </si>
  <si>
    <t>76</t>
  </si>
  <si>
    <t>741372022</t>
  </si>
  <si>
    <t>Montáž svítidlo LED interiérové přisazené nástěnné hranaté nebo kruhové přes 0,09 do 0,36 m2 se zapojením vodičů</t>
  </si>
  <si>
    <t>RMAT0004</t>
  </si>
  <si>
    <t>Sv.LED ,36W, 3650 lm,4000K,IP40</t>
  </si>
  <si>
    <t>RMAT0005</t>
  </si>
  <si>
    <t>Sv.LED přisazené. 27W,2700 lm,4000K,IP44</t>
  </si>
  <si>
    <t>741372114</t>
  </si>
  <si>
    <t>Montáž svítidlo LED interiérové vestavné stěnové orientační se zapojením vodičů</t>
  </si>
  <si>
    <t>RMAT0007</t>
  </si>
  <si>
    <t>Svítidlo NO LED s vl.zdrojem</t>
  </si>
  <si>
    <t>741810002</t>
  </si>
  <si>
    <t>Celková prohlídka elektrického rozvodu a zařízení přes 100 000 do 500 000,- Kč</t>
  </si>
  <si>
    <t>741811012</t>
  </si>
  <si>
    <t>Kontrola rozvaděč nn silový hmotnosti přes 200 do 300 kg</t>
  </si>
  <si>
    <t>90</t>
  </si>
  <si>
    <t>741920331</t>
  </si>
  <si>
    <t>Ucpávka prostupu kabelového svazku tmelem otvor D 90 mm zaplnění prostupu kabely ze 60% stěnou tl 100 mm požární odolnost EI 90</t>
  </si>
  <si>
    <t>92</t>
  </si>
  <si>
    <t>741920332</t>
  </si>
  <si>
    <t>Ucpávka prostupu kabelového svazku tmelem otvor D 120 mm zaplnění prostupu kabely ze 60% stěnou tl 100 mm požární odolnost EI 90</t>
  </si>
  <si>
    <t>94</t>
  </si>
  <si>
    <t>742</t>
  </si>
  <si>
    <t xml:space="preserve">Elektroinstalace - slaboproud   </t>
  </si>
  <si>
    <t>742124003</t>
  </si>
  <si>
    <t>Montáž kabelů datových FTP, UTP, STP pro vnitřní rozvody pevně</t>
  </si>
  <si>
    <t>34121325</t>
  </si>
  <si>
    <t>kabel datový bezhalogenový celkově stíněný Al fólií jádro Cu plné (F/UTP) kategorie 6</t>
  </si>
  <si>
    <t>742124005</t>
  </si>
  <si>
    <t>Montáž kabelů datových FTP, UTP, STP ukončení kabelu konektorem</t>
  </si>
  <si>
    <t>37459020</t>
  </si>
  <si>
    <t>konektor na drát/lanko s vložkou RJ45 UTP Cat6 nestíněný</t>
  </si>
  <si>
    <t>742330044</t>
  </si>
  <si>
    <t>Montáž datové zásuvky 1 až 6 pozic</t>
  </si>
  <si>
    <t>37451155</t>
  </si>
  <si>
    <t>zásuvka s rámečkem úhlová se záclonkou (neosazená) pro 2 keystone</t>
  </si>
  <si>
    <t>742330051</t>
  </si>
  <si>
    <t>Popis portu datové zásuvky</t>
  </si>
  <si>
    <t>742330101</t>
  </si>
  <si>
    <t>Měření metalického segmentu s vyhotovením protokolu</t>
  </si>
  <si>
    <t xml:space="preserve">Práce a dodávky M   </t>
  </si>
  <si>
    <t>46-M</t>
  </si>
  <si>
    <t xml:space="preserve">Zemní práce při extr.mont.pracích   </t>
  </si>
  <si>
    <t>468094112</t>
  </si>
  <si>
    <t>Vyvrtání otvorů pro elektroinstalační krabice ve stěnách z cihel hloubky přes 6 do 9 cm</t>
  </si>
  <si>
    <t>468111111</t>
  </si>
  <si>
    <t>Frézování drážek pro vodiče ve stěnách z cihel do 3x3 cm</t>
  </si>
  <si>
    <t>468111112</t>
  </si>
  <si>
    <t>Frézování drážek pro vodiče ve stěnách z cihel do 5x5 cm</t>
  </si>
  <si>
    <t>59</t>
  </si>
  <si>
    <t>469981111</t>
  </si>
  <si>
    <t>Přesun hmot pro pomocné stavební práce při elektromotážích</t>
  </si>
  <si>
    <t xml:space="preserve">Hodinové zúčtovací sazby   </t>
  </si>
  <si>
    <t>HZS2232</t>
  </si>
  <si>
    <t>Hodinová zúčtovací sazba elektrikář odborný</t>
  </si>
  <si>
    <t>262144</t>
  </si>
  <si>
    <t>Poznámka k položce:_x000d_
Demontáž a odpojení staré instalace</t>
  </si>
  <si>
    <t>VRN</t>
  </si>
  <si>
    <t xml:space="preserve">Vedlejší rozpočtové náklady   </t>
  </si>
  <si>
    <t>VRN1</t>
  </si>
  <si>
    <t xml:space="preserve">Průzkumné, geodetické a projektové práce   </t>
  </si>
  <si>
    <t>61</t>
  </si>
  <si>
    <t>013254000</t>
  </si>
  <si>
    <t>Dokumentace skutečného provedení stavby</t>
  </si>
  <si>
    <t>…</t>
  </si>
  <si>
    <t>03 - VZT</t>
  </si>
  <si>
    <t>D1 - Zařízení č.1 – CHL/KLM pokojů</t>
  </si>
  <si>
    <t xml:space="preserve">D2 - Společné položky </t>
  </si>
  <si>
    <t>D1</t>
  </si>
  <si>
    <t>Zařízení č.1 – CHL/KLM pokojů</t>
  </si>
  <si>
    <t>Pol5</t>
  </si>
  <si>
    <t>Hadice pro odvod kondenzátu, d=16 mm.</t>
  </si>
  <si>
    <t>bm</t>
  </si>
  <si>
    <t>Pol6</t>
  </si>
  <si>
    <t>Vakuování + tlaková zkouška dusíkem</t>
  </si>
  <si>
    <t>kpl</t>
  </si>
  <si>
    <t>Pol8</t>
  </si>
  <si>
    <t>Předizolované chladivové Cu potrubí ᴓ 9,5/6,4, vč. přechodek, komunikační a napájecí kabeláže (vnitřní-venkovní jednotka). Tl. izolace min. 9mm, tl. stěny potrubí min. 0,8mm. V exteriéru s Al polepem.</t>
  </si>
  <si>
    <t>Pol9</t>
  </si>
  <si>
    <t>Tepelná izolace na bázi syntetického kaučuku tloušťky 13 mm. Samolepící. Orientační hodnota součinitel tepelné vodivosti 0,035 W/m*K.</t>
  </si>
  <si>
    <t>Pol10</t>
  </si>
  <si>
    <t>Kovový žlab pro vedení Cu potrubí, šířka 140mm. Materiál pozink, včetně tvarovek a spojovacího materiálu.</t>
  </si>
  <si>
    <t>Pol11</t>
  </si>
  <si>
    <t>Krycí lišta pro vedení Cu potrubí, šířka 140 mm. Plastová, bílá, včetně tvarovek.</t>
  </si>
  <si>
    <t>Pol12</t>
  </si>
  <si>
    <t>Spojovací/těsnící, montážní, závěsný a podpěrný materiál</t>
  </si>
  <si>
    <t>D2</t>
  </si>
  <si>
    <t xml:space="preserve">Společné položky </t>
  </si>
  <si>
    <t>Pol13</t>
  </si>
  <si>
    <t>Zakrytí podlah fólií přilepenou lepící páskou</t>
  </si>
  <si>
    <t>Pol14</t>
  </si>
  <si>
    <t>Fólie pro malířské potřeby zakrývací tl 7µ 4x5m</t>
  </si>
  <si>
    <t>Pol15</t>
  </si>
  <si>
    <t>Doprava</t>
  </si>
  <si>
    <t>Pol16</t>
  </si>
  <si>
    <t>Vnitrostaveništní přesun hmot (horizontální+vertikální)</t>
  </si>
  <si>
    <t>Pol17</t>
  </si>
  <si>
    <t>Lešení do výšky 4 m</t>
  </si>
  <si>
    <t>Pol18</t>
  </si>
  <si>
    <t>Uvedení do provozu, zkouška zařízení, zaškolení obsluhy, vystavení předávacího protokolu</t>
  </si>
  <si>
    <t>Pol19</t>
  </si>
  <si>
    <t>Vypracování a předání provozního řádu (vč. knihy chladiv. okruhů)</t>
  </si>
  <si>
    <t>Pol20</t>
  </si>
  <si>
    <t>Technická a koordinační činnost na stavbě</t>
  </si>
  <si>
    <t>Pol21</t>
  </si>
  <si>
    <t>Vedlejší rozpočtové náklady (Drobné náklady spojené s neočekávanými kolizemi, do 0,32 % z celkové ceny materiálu)</t>
  </si>
  <si>
    <t>Pol22</t>
  </si>
  <si>
    <t>Dílenské/výrobní dokumentace zhotovitele</t>
  </si>
  <si>
    <t>Pol23</t>
  </si>
  <si>
    <t>Projektová dokumentace skutečného stavu</t>
  </si>
  <si>
    <t>Poznámka k položce:_x000d_
Všechny uvedené položky jsou uvedeny včetně montážních prací a ostatních nezbytných úkonu spojených s instalací systému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</si>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</sst>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42272245" TargetMode="External" /><Relationship Id="rId2" Type="http://schemas.openxmlformats.org/officeDocument/2006/relationships/hyperlink" Target="https://podminky.urs.cz/item/CS_URS_2023_02/430321313" TargetMode="External" /><Relationship Id="rId3" Type="http://schemas.openxmlformats.org/officeDocument/2006/relationships/hyperlink" Target="https://podminky.urs.cz/item/CS_URS_2023_02/434351141" TargetMode="External" /><Relationship Id="rId4" Type="http://schemas.openxmlformats.org/officeDocument/2006/relationships/hyperlink" Target="https://podminky.urs.cz/item/CS_URS_2023_02/434351142" TargetMode="External" /><Relationship Id="rId5" Type="http://schemas.openxmlformats.org/officeDocument/2006/relationships/hyperlink" Target="https://podminky.urs.cz/item/CS_URS_2023_02/612142001" TargetMode="External" /><Relationship Id="rId6" Type="http://schemas.openxmlformats.org/officeDocument/2006/relationships/hyperlink" Target="https://podminky.urs.cz/item/CS_URS_2023_02/612321131" TargetMode="External" /><Relationship Id="rId7" Type="http://schemas.openxmlformats.org/officeDocument/2006/relationships/hyperlink" Target="https://podminky.urs.cz/item/CS_URS_2023_02/642944121" TargetMode="External" /><Relationship Id="rId8" Type="http://schemas.openxmlformats.org/officeDocument/2006/relationships/hyperlink" Target="https://podminky.urs.cz/item/CS_URS_2023_02/949101111" TargetMode="External" /><Relationship Id="rId9" Type="http://schemas.openxmlformats.org/officeDocument/2006/relationships/hyperlink" Target="https://podminky.urs.cz/item/CS_URS_2023_02/962031133" TargetMode="External" /><Relationship Id="rId10" Type="http://schemas.openxmlformats.org/officeDocument/2006/relationships/hyperlink" Target="https://podminky.urs.cz/item/CS_URS_2023_02/965046111" TargetMode="External" /><Relationship Id="rId11" Type="http://schemas.openxmlformats.org/officeDocument/2006/relationships/hyperlink" Target="https://podminky.urs.cz/item/CS_URS_2023_02/965046119" TargetMode="External" /><Relationship Id="rId12" Type="http://schemas.openxmlformats.org/officeDocument/2006/relationships/hyperlink" Target="https://podminky.urs.cz/item/CS_URS_2023_02/965081213" TargetMode="External" /><Relationship Id="rId13" Type="http://schemas.openxmlformats.org/officeDocument/2006/relationships/hyperlink" Target="https://podminky.urs.cz/item/CS_URS_2023_02/997013152" TargetMode="External" /><Relationship Id="rId14" Type="http://schemas.openxmlformats.org/officeDocument/2006/relationships/hyperlink" Target="https://podminky.urs.cz/item/CS_URS_2023_02/997013501" TargetMode="External" /><Relationship Id="rId15" Type="http://schemas.openxmlformats.org/officeDocument/2006/relationships/hyperlink" Target="https://podminky.urs.cz/item/CS_URS_2023_02/997013509" TargetMode="External" /><Relationship Id="rId16" Type="http://schemas.openxmlformats.org/officeDocument/2006/relationships/hyperlink" Target="https://podminky.urs.cz/item/CS_URS_2023_02/997013871" TargetMode="External" /><Relationship Id="rId17" Type="http://schemas.openxmlformats.org/officeDocument/2006/relationships/hyperlink" Target="https://podminky.urs.cz/item/CS_URS_2023_02/998011001" TargetMode="External" /><Relationship Id="rId18" Type="http://schemas.openxmlformats.org/officeDocument/2006/relationships/hyperlink" Target="https://podminky.urs.cz/item/CS_URS_2023_02/721174043" TargetMode="External" /><Relationship Id="rId19" Type="http://schemas.openxmlformats.org/officeDocument/2006/relationships/hyperlink" Target="https://podminky.urs.cz/item/CS_URS_2023_02/721174044" TargetMode="External" /><Relationship Id="rId20" Type="http://schemas.openxmlformats.org/officeDocument/2006/relationships/hyperlink" Target="https://podminky.urs.cz/item/CS_URS_2023_02/721174045" TargetMode="External" /><Relationship Id="rId21" Type="http://schemas.openxmlformats.org/officeDocument/2006/relationships/hyperlink" Target="https://podminky.urs.cz/item/CS_URS_2023_02/721210813" TargetMode="External" /><Relationship Id="rId22" Type="http://schemas.openxmlformats.org/officeDocument/2006/relationships/hyperlink" Target="https://podminky.urs.cz/item/CS_URS_2023_02/721211421" TargetMode="External" /><Relationship Id="rId23" Type="http://schemas.openxmlformats.org/officeDocument/2006/relationships/hyperlink" Target="https://podminky.urs.cz/item/CS_URS_2023_02/721290822" TargetMode="External" /><Relationship Id="rId24" Type="http://schemas.openxmlformats.org/officeDocument/2006/relationships/hyperlink" Target="https://podminky.urs.cz/item/CS_URS_2023_02/998721102" TargetMode="External" /><Relationship Id="rId25" Type="http://schemas.openxmlformats.org/officeDocument/2006/relationships/hyperlink" Target="https://podminky.urs.cz/item/CS_URS_2023_02/722170801" TargetMode="External" /><Relationship Id="rId26" Type="http://schemas.openxmlformats.org/officeDocument/2006/relationships/hyperlink" Target="https://podminky.urs.cz/item/CS_URS_2023_02/722174022" TargetMode="External" /><Relationship Id="rId27" Type="http://schemas.openxmlformats.org/officeDocument/2006/relationships/hyperlink" Target="https://podminky.urs.cz/item/CS_URS_2023_02/722181221" TargetMode="External" /><Relationship Id="rId28" Type="http://schemas.openxmlformats.org/officeDocument/2006/relationships/hyperlink" Target="https://podminky.urs.cz/item/CS_URS_2023_02/722181241" TargetMode="External" /><Relationship Id="rId29" Type="http://schemas.openxmlformats.org/officeDocument/2006/relationships/hyperlink" Target="https://podminky.urs.cz/item/CS_URS_2023_02/722290822" TargetMode="External" /><Relationship Id="rId30" Type="http://schemas.openxmlformats.org/officeDocument/2006/relationships/hyperlink" Target="https://podminky.urs.cz/item/CS_URS_2023_02/998722102" TargetMode="External" /><Relationship Id="rId31" Type="http://schemas.openxmlformats.org/officeDocument/2006/relationships/hyperlink" Target="https://podminky.urs.cz/item/CS_URS_2023_02/725112182" TargetMode="External" /><Relationship Id="rId32" Type="http://schemas.openxmlformats.org/officeDocument/2006/relationships/hyperlink" Target="https://podminky.urs.cz/item/CS_URS_2023_02/725122813" TargetMode="External" /><Relationship Id="rId33" Type="http://schemas.openxmlformats.org/officeDocument/2006/relationships/hyperlink" Target="https://podminky.urs.cz/item/CS_URS_2023_02/725210821" TargetMode="External" /><Relationship Id="rId34" Type="http://schemas.openxmlformats.org/officeDocument/2006/relationships/hyperlink" Target="https://podminky.urs.cz/item/CS_URS_2023_02/725211616" TargetMode="External" /><Relationship Id="rId35" Type="http://schemas.openxmlformats.org/officeDocument/2006/relationships/hyperlink" Target="https://podminky.urs.cz/item/CS_URS_2023_02/725240811" TargetMode="External" /><Relationship Id="rId36" Type="http://schemas.openxmlformats.org/officeDocument/2006/relationships/hyperlink" Target="https://podminky.urs.cz/item/CS_URS_2023_02/725243902" TargetMode="External" /><Relationship Id="rId37" Type="http://schemas.openxmlformats.org/officeDocument/2006/relationships/hyperlink" Target="https://podminky.urs.cz/item/CS_URS_2023_02/725310823" TargetMode="External" /><Relationship Id="rId38" Type="http://schemas.openxmlformats.org/officeDocument/2006/relationships/hyperlink" Target="https://podminky.urs.cz/item/CS_URS_2023_02/725311121" TargetMode="External" /><Relationship Id="rId39" Type="http://schemas.openxmlformats.org/officeDocument/2006/relationships/hyperlink" Target="https://podminky.urs.cz/item/CS_URS_2023_02/725590812" TargetMode="External" /><Relationship Id="rId40" Type="http://schemas.openxmlformats.org/officeDocument/2006/relationships/hyperlink" Target="https://podminky.urs.cz/item/CS_URS_2023_02/725813111" TargetMode="External" /><Relationship Id="rId41" Type="http://schemas.openxmlformats.org/officeDocument/2006/relationships/hyperlink" Target="https://podminky.urs.cz/item/CS_URS_2023_02/725820801" TargetMode="External" /><Relationship Id="rId42" Type="http://schemas.openxmlformats.org/officeDocument/2006/relationships/hyperlink" Target="https://podminky.urs.cz/item/CS_URS_2023_02/725821329" TargetMode="External" /><Relationship Id="rId43" Type="http://schemas.openxmlformats.org/officeDocument/2006/relationships/hyperlink" Target="https://podminky.urs.cz/item/CS_URS_2023_02/725822613" TargetMode="External" /><Relationship Id="rId44" Type="http://schemas.openxmlformats.org/officeDocument/2006/relationships/hyperlink" Target="https://podminky.urs.cz/item/CS_URS_2023_02/725840850" TargetMode="External" /><Relationship Id="rId45" Type="http://schemas.openxmlformats.org/officeDocument/2006/relationships/hyperlink" Target="https://podminky.urs.cz/item/CS_URS_2023_02/725841312" TargetMode="External" /><Relationship Id="rId46" Type="http://schemas.openxmlformats.org/officeDocument/2006/relationships/hyperlink" Target="https://podminky.urs.cz/item/CS_URS_2023_02/725860811" TargetMode="External" /><Relationship Id="rId47" Type="http://schemas.openxmlformats.org/officeDocument/2006/relationships/hyperlink" Target="https://podminky.urs.cz/item/CS_URS_2023_02/725861102" TargetMode="External" /><Relationship Id="rId48" Type="http://schemas.openxmlformats.org/officeDocument/2006/relationships/hyperlink" Target="https://podminky.urs.cz/item/CS_URS_2023_02/725862113" TargetMode="External" /><Relationship Id="rId49" Type="http://schemas.openxmlformats.org/officeDocument/2006/relationships/hyperlink" Target="https://podminky.urs.cz/item/CS_URS_2023_02/78149102R" TargetMode="External" /><Relationship Id="rId50" Type="http://schemas.openxmlformats.org/officeDocument/2006/relationships/hyperlink" Target="https://podminky.urs.cz/item/CS_URS_2023_02/998725102" TargetMode="External" /><Relationship Id="rId51" Type="http://schemas.openxmlformats.org/officeDocument/2006/relationships/hyperlink" Target="https://podminky.urs.cz/item/CS_URS_2023_02/734200812" TargetMode="External" /><Relationship Id="rId52" Type="http://schemas.openxmlformats.org/officeDocument/2006/relationships/hyperlink" Target="https://podminky.urs.cz/item/CS_URS_2023_02/734200821" TargetMode="External" /><Relationship Id="rId53" Type="http://schemas.openxmlformats.org/officeDocument/2006/relationships/hyperlink" Target="https://podminky.urs.cz/item/CS_URS_2023_02/734209105" TargetMode="External" /><Relationship Id="rId54" Type="http://schemas.openxmlformats.org/officeDocument/2006/relationships/hyperlink" Target="https://podminky.urs.cz/item/CS_URS_2023_02/734209113" TargetMode="External" /><Relationship Id="rId55" Type="http://schemas.openxmlformats.org/officeDocument/2006/relationships/hyperlink" Target="https://podminky.urs.cz/item/CS_URS_2023_02/998734103" TargetMode="External" /><Relationship Id="rId56" Type="http://schemas.openxmlformats.org/officeDocument/2006/relationships/hyperlink" Target="https://podminky.urs.cz/item/CS_URS_2023_02/735159240" TargetMode="External" /><Relationship Id="rId57" Type="http://schemas.openxmlformats.org/officeDocument/2006/relationships/hyperlink" Target="https://podminky.urs.cz/item/CS_URS_2023_02/735191905" TargetMode="External" /><Relationship Id="rId58" Type="http://schemas.openxmlformats.org/officeDocument/2006/relationships/hyperlink" Target="https://podminky.urs.cz/item/CS_URS_2023_02/763131443" TargetMode="External" /><Relationship Id="rId59" Type="http://schemas.openxmlformats.org/officeDocument/2006/relationships/hyperlink" Target="https://podminky.urs.cz/item/CS_URS_2023_02/763131712" TargetMode="External" /><Relationship Id="rId60" Type="http://schemas.openxmlformats.org/officeDocument/2006/relationships/hyperlink" Target="https://podminky.urs.cz/item/CS_URS_2023_02/763131714" TargetMode="External" /><Relationship Id="rId61" Type="http://schemas.openxmlformats.org/officeDocument/2006/relationships/hyperlink" Target="https://podminky.urs.cz/item/CS_URS_2023_02/763131751" TargetMode="External" /><Relationship Id="rId62" Type="http://schemas.openxmlformats.org/officeDocument/2006/relationships/hyperlink" Target="https://podminky.urs.cz/item/CS_URS_2023_02/763131831" TargetMode="External" /><Relationship Id="rId63" Type="http://schemas.openxmlformats.org/officeDocument/2006/relationships/hyperlink" Target="https://podminky.urs.cz/item/CS_URS_2023_02/765115202" TargetMode="External" /><Relationship Id="rId64" Type="http://schemas.openxmlformats.org/officeDocument/2006/relationships/hyperlink" Target="https://podminky.urs.cz/item/CS_URS_2023_02/766660001" TargetMode="External" /><Relationship Id="rId65" Type="http://schemas.openxmlformats.org/officeDocument/2006/relationships/hyperlink" Target="https://podminky.urs.cz/item/CS_URS_2023_02/766662811" TargetMode="External" /><Relationship Id="rId66" Type="http://schemas.openxmlformats.org/officeDocument/2006/relationships/hyperlink" Target="https://podminky.urs.cz/item/CS_URS_2023_02/766691914" TargetMode="External" /><Relationship Id="rId67" Type="http://schemas.openxmlformats.org/officeDocument/2006/relationships/hyperlink" Target="https://podminky.urs.cz/item/CS_URS_2023_02/998766102" TargetMode="External" /><Relationship Id="rId68" Type="http://schemas.openxmlformats.org/officeDocument/2006/relationships/hyperlink" Target="https://podminky.urs.cz/item/CS_URS_2023_02/998766102.1" TargetMode="External" /><Relationship Id="rId69" Type="http://schemas.openxmlformats.org/officeDocument/2006/relationships/hyperlink" Target="https://podminky.urs.cz/item/CS_URS_2023_02/767851104" TargetMode="External" /><Relationship Id="rId70" Type="http://schemas.openxmlformats.org/officeDocument/2006/relationships/hyperlink" Target="https://podminky.urs.cz/item/CS_URS_2023_02/771121011" TargetMode="External" /><Relationship Id="rId71" Type="http://schemas.openxmlformats.org/officeDocument/2006/relationships/hyperlink" Target="https://podminky.urs.cz/item/CS_URS_2023_02/771161011" TargetMode="External" /><Relationship Id="rId72" Type="http://schemas.openxmlformats.org/officeDocument/2006/relationships/hyperlink" Target="https://podminky.urs.cz/item/CS_URS_2023_02/771577114" TargetMode="External" /><Relationship Id="rId73" Type="http://schemas.openxmlformats.org/officeDocument/2006/relationships/hyperlink" Target="https://podminky.urs.cz/item/CS_URS_2023_02/775141124" TargetMode="External" /><Relationship Id="rId74" Type="http://schemas.openxmlformats.org/officeDocument/2006/relationships/hyperlink" Target="https://podminky.urs.cz/item/CS_URS_2023_02/776111116" TargetMode="External" /><Relationship Id="rId75" Type="http://schemas.openxmlformats.org/officeDocument/2006/relationships/hyperlink" Target="https://podminky.urs.cz/item/CS_URS_2023_02/776111311" TargetMode="External" /><Relationship Id="rId76" Type="http://schemas.openxmlformats.org/officeDocument/2006/relationships/hyperlink" Target="https://podminky.urs.cz/item/CS_URS_2023_02/776121112" TargetMode="External" /><Relationship Id="rId77" Type="http://schemas.openxmlformats.org/officeDocument/2006/relationships/hyperlink" Target="https://podminky.urs.cz/item/CS_URS_2023_02/776141114" TargetMode="External" /><Relationship Id="rId78" Type="http://schemas.openxmlformats.org/officeDocument/2006/relationships/hyperlink" Target="https://podminky.urs.cz/item/CS_URS_2023_02/776201812" TargetMode="External" /><Relationship Id="rId79" Type="http://schemas.openxmlformats.org/officeDocument/2006/relationships/hyperlink" Target="https://podminky.urs.cz/item/CS_URS_2023_02/776221111" TargetMode="External" /><Relationship Id="rId80" Type="http://schemas.openxmlformats.org/officeDocument/2006/relationships/hyperlink" Target="https://podminky.urs.cz/item/CS_URS_2023_02/776411111" TargetMode="External" /><Relationship Id="rId81" Type="http://schemas.openxmlformats.org/officeDocument/2006/relationships/hyperlink" Target="https://podminky.urs.cz/item/CS_URS_2023_02/998776102" TargetMode="External" /><Relationship Id="rId82" Type="http://schemas.openxmlformats.org/officeDocument/2006/relationships/hyperlink" Target="https://podminky.urs.cz/item/CS_URS_2023_02/781121011" TargetMode="External" /><Relationship Id="rId83" Type="http://schemas.openxmlformats.org/officeDocument/2006/relationships/hyperlink" Target="https://podminky.urs.cz/item/CS_URS_2023_02/781151031" TargetMode="External" /><Relationship Id="rId84" Type="http://schemas.openxmlformats.org/officeDocument/2006/relationships/hyperlink" Target="https://podminky.urs.cz/item/CS_URS_2023_02/781151041" TargetMode="External" /><Relationship Id="rId85" Type="http://schemas.openxmlformats.org/officeDocument/2006/relationships/hyperlink" Target="https://podminky.urs.cz/item/CS_URS_2023_02/781474154" TargetMode="External" /><Relationship Id="rId86" Type="http://schemas.openxmlformats.org/officeDocument/2006/relationships/hyperlink" Target="https://podminky.urs.cz/item/CS_URS_2023_02/781477114" TargetMode="External" /><Relationship Id="rId87" Type="http://schemas.openxmlformats.org/officeDocument/2006/relationships/hyperlink" Target="https://podminky.urs.cz/item/CS_URS_2023_02/781494511" TargetMode="External" /><Relationship Id="rId88" Type="http://schemas.openxmlformats.org/officeDocument/2006/relationships/hyperlink" Target="https://podminky.urs.cz/item/CS_URS_2023_02/781495115" TargetMode="External" /><Relationship Id="rId89" Type="http://schemas.openxmlformats.org/officeDocument/2006/relationships/hyperlink" Target="https://podminky.urs.cz/item/CS_URS_2023_02/783301303" TargetMode="External" /><Relationship Id="rId90" Type="http://schemas.openxmlformats.org/officeDocument/2006/relationships/hyperlink" Target="https://podminky.urs.cz/item/CS_URS_2023_02/783301401" TargetMode="External" /><Relationship Id="rId91" Type="http://schemas.openxmlformats.org/officeDocument/2006/relationships/hyperlink" Target="https://podminky.urs.cz/item/CS_URS_2023_02/783314101" TargetMode="External" /><Relationship Id="rId92" Type="http://schemas.openxmlformats.org/officeDocument/2006/relationships/hyperlink" Target="https://podminky.urs.cz/item/CS_URS_2023_02/783315101" TargetMode="External" /><Relationship Id="rId93" Type="http://schemas.openxmlformats.org/officeDocument/2006/relationships/hyperlink" Target="https://podminky.urs.cz/item/CS_URS_2023_02/783317101" TargetMode="External" /><Relationship Id="rId94" Type="http://schemas.openxmlformats.org/officeDocument/2006/relationships/hyperlink" Target="https://podminky.urs.cz/item/CS_URS_2023_02/783343101" TargetMode="External" /><Relationship Id="rId95" Type="http://schemas.openxmlformats.org/officeDocument/2006/relationships/hyperlink" Target="https://podminky.urs.cz/item/CS_URS_2023_02/784121001" TargetMode="External" /><Relationship Id="rId96" Type="http://schemas.openxmlformats.org/officeDocument/2006/relationships/hyperlink" Target="https://podminky.urs.cz/item/CS_URS_2023_02/784171101" TargetMode="External" /><Relationship Id="rId97" Type="http://schemas.openxmlformats.org/officeDocument/2006/relationships/hyperlink" Target="https://podminky.urs.cz/item/CS_URS_2023_02/784171111" TargetMode="External" /><Relationship Id="rId98" Type="http://schemas.openxmlformats.org/officeDocument/2006/relationships/hyperlink" Target="https://podminky.urs.cz/item/CS_URS_2023_02/784171121" TargetMode="External" /><Relationship Id="rId99" Type="http://schemas.openxmlformats.org/officeDocument/2006/relationships/hyperlink" Target="https://podminky.urs.cz/item/CS_URS_2023_02/784181101" TargetMode="External" /><Relationship Id="rId100" Type="http://schemas.openxmlformats.org/officeDocument/2006/relationships/hyperlink" Target="https://podminky.urs.cz/item/CS_URS_2023_02/784221101" TargetMode="External" /><Relationship Id="rId101" Type="http://schemas.openxmlformats.org/officeDocument/2006/relationships/hyperlink" Target="https://podminky.urs.cz/item/CS_URS_2023_02/784221131" TargetMode="External" /><Relationship Id="rId102" Type="http://schemas.openxmlformats.org/officeDocument/2006/relationships/hyperlink" Target="https://podminky.urs.cz/item/CS_URS_2023_02/HZS1302" TargetMode="External" /><Relationship Id="rId103" Type="http://schemas.openxmlformats.org/officeDocument/2006/relationships/hyperlink" Target="https://podminky.urs.cz/item/CS_URS_2023_02/HZS2491" TargetMode="External" /><Relationship Id="rId10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36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38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45</v>
      </c>
      <c r="E29" s="46"/>
      <c r="F29" s="31" t="s">
        <v>46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47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48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49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50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51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52</v>
      </c>
      <c r="U35" s="53"/>
      <c r="V35" s="53"/>
      <c r="W35" s="53"/>
      <c r="X35" s="55" t="s">
        <v>53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Nem_F-M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E_4.NP (VZT jen příprava)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Nemocnice ve Frýdku-Místku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5. 12. 2023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Nemocnice ve Frýdku-Místku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55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Amun Pro s.r.o.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56</v>
      </c>
      <c r="D52" s="86"/>
      <c r="E52" s="86"/>
      <c r="F52" s="86"/>
      <c r="G52" s="86"/>
      <c r="H52" s="87"/>
      <c r="I52" s="88" t="s">
        <v>57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58</v>
      </c>
      <c r="AH52" s="86"/>
      <c r="AI52" s="86"/>
      <c r="AJ52" s="86"/>
      <c r="AK52" s="86"/>
      <c r="AL52" s="86"/>
      <c r="AM52" s="86"/>
      <c r="AN52" s="88" t="s">
        <v>59</v>
      </c>
      <c r="AO52" s="86"/>
      <c r="AP52" s="86"/>
      <c r="AQ52" s="90" t="s">
        <v>60</v>
      </c>
      <c r="AR52" s="43"/>
      <c r="AS52" s="91" t="s">
        <v>61</v>
      </c>
      <c r="AT52" s="92" t="s">
        <v>62</v>
      </c>
      <c r="AU52" s="92" t="s">
        <v>63</v>
      </c>
      <c r="AV52" s="92" t="s">
        <v>64</v>
      </c>
      <c r="AW52" s="92" t="s">
        <v>65</v>
      </c>
      <c r="AX52" s="92" t="s">
        <v>66</v>
      </c>
      <c r="AY52" s="92" t="s">
        <v>67</v>
      </c>
      <c r="AZ52" s="92" t="s">
        <v>68</v>
      </c>
      <c r="BA52" s="92" t="s">
        <v>69</v>
      </c>
      <c r="BB52" s="92" t="s">
        <v>70</v>
      </c>
      <c r="BC52" s="92" t="s">
        <v>71</v>
      </c>
      <c r="BD52" s="93" t="s">
        <v>72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73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74</v>
      </c>
      <c r="BT54" s="108" t="s">
        <v>75</v>
      </c>
      <c r="BU54" s="109" t="s">
        <v>76</v>
      </c>
      <c r="BV54" s="108" t="s">
        <v>77</v>
      </c>
      <c r="BW54" s="108" t="s">
        <v>5</v>
      </c>
      <c r="BX54" s="108" t="s">
        <v>78</v>
      </c>
      <c r="CL54" s="108" t="s">
        <v>19</v>
      </c>
    </row>
    <row r="55" s="7" customFormat="1" ht="16.5" customHeight="1">
      <c r="A55" s="110" t="s">
        <v>79</v>
      </c>
      <c r="B55" s="111"/>
      <c r="C55" s="112"/>
      <c r="D55" s="113" t="s">
        <v>80</v>
      </c>
      <c r="E55" s="113"/>
      <c r="F55" s="113"/>
      <c r="G55" s="113"/>
      <c r="H55" s="113"/>
      <c r="I55" s="114"/>
      <c r="J55" s="113" t="s">
        <v>81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'01 - Stavební práce'!J30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82</v>
      </c>
      <c r="AR55" s="117"/>
      <c r="AS55" s="118">
        <v>0</v>
      </c>
      <c r="AT55" s="119">
        <f>ROUND(SUM(AV55:AW55),2)</f>
        <v>0</v>
      </c>
      <c r="AU55" s="120">
        <f>'01 - Stavební práce'!P102</f>
        <v>0</v>
      </c>
      <c r="AV55" s="119">
        <f>'01 - Stavební práce'!J33</f>
        <v>0</v>
      </c>
      <c r="AW55" s="119">
        <f>'01 - Stavební práce'!J34</f>
        <v>0</v>
      </c>
      <c r="AX55" s="119">
        <f>'01 - Stavební práce'!J35</f>
        <v>0</v>
      </c>
      <c r="AY55" s="119">
        <f>'01 - Stavební práce'!J36</f>
        <v>0</v>
      </c>
      <c r="AZ55" s="119">
        <f>'01 - Stavební práce'!F33</f>
        <v>0</v>
      </c>
      <c r="BA55" s="119">
        <f>'01 - Stavební práce'!F34</f>
        <v>0</v>
      </c>
      <c r="BB55" s="119">
        <f>'01 - Stavební práce'!F35</f>
        <v>0</v>
      </c>
      <c r="BC55" s="119">
        <f>'01 - Stavební práce'!F36</f>
        <v>0</v>
      </c>
      <c r="BD55" s="121">
        <f>'01 - Stavební práce'!F37</f>
        <v>0</v>
      </c>
      <c r="BE55" s="7"/>
      <c r="BT55" s="122" t="s">
        <v>83</v>
      </c>
      <c r="BV55" s="122" t="s">
        <v>77</v>
      </c>
      <c r="BW55" s="122" t="s">
        <v>84</v>
      </c>
      <c r="BX55" s="122" t="s">
        <v>5</v>
      </c>
      <c r="CL55" s="122" t="s">
        <v>19</v>
      </c>
      <c r="CM55" s="122" t="s">
        <v>85</v>
      </c>
    </row>
    <row r="56" s="7" customFormat="1" ht="16.5" customHeight="1">
      <c r="A56" s="110" t="s">
        <v>79</v>
      </c>
      <c r="B56" s="111"/>
      <c r="C56" s="112"/>
      <c r="D56" s="113" t="s">
        <v>86</v>
      </c>
      <c r="E56" s="113"/>
      <c r="F56" s="113"/>
      <c r="G56" s="113"/>
      <c r="H56" s="113"/>
      <c r="I56" s="114"/>
      <c r="J56" s="113" t="s">
        <v>87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'02 - Elektro'!J30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82</v>
      </c>
      <c r="AR56" s="117"/>
      <c r="AS56" s="118">
        <v>0</v>
      </c>
      <c r="AT56" s="119">
        <f>ROUND(SUM(AV56:AW56),2)</f>
        <v>0</v>
      </c>
      <c r="AU56" s="120">
        <f>'02 - Elektro'!P87</f>
        <v>0</v>
      </c>
      <c r="AV56" s="119">
        <f>'02 - Elektro'!J33</f>
        <v>0</v>
      </c>
      <c r="AW56" s="119">
        <f>'02 - Elektro'!J34</f>
        <v>0</v>
      </c>
      <c r="AX56" s="119">
        <f>'02 - Elektro'!J35</f>
        <v>0</v>
      </c>
      <c r="AY56" s="119">
        <f>'02 - Elektro'!J36</f>
        <v>0</v>
      </c>
      <c r="AZ56" s="119">
        <f>'02 - Elektro'!F33</f>
        <v>0</v>
      </c>
      <c r="BA56" s="119">
        <f>'02 - Elektro'!F34</f>
        <v>0</v>
      </c>
      <c r="BB56" s="119">
        <f>'02 - Elektro'!F35</f>
        <v>0</v>
      </c>
      <c r="BC56" s="119">
        <f>'02 - Elektro'!F36</f>
        <v>0</v>
      </c>
      <c r="BD56" s="121">
        <f>'02 - Elektro'!F37</f>
        <v>0</v>
      </c>
      <c r="BE56" s="7"/>
      <c r="BT56" s="122" t="s">
        <v>83</v>
      </c>
      <c r="BV56" s="122" t="s">
        <v>77</v>
      </c>
      <c r="BW56" s="122" t="s">
        <v>88</v>
      </c>
      <c r="BX56" s="122" t="s">
        <v>5</v>
      </c>
      <c r="CL56" s="122" t="s">
        <v>19</v>
      </c>
      <c r="CM56" s="122" t="s">
        <v>85</v>
      </c>
    </row>
    <row r="57" s="7" customFormat="1" ht="16.5" customHeight="1">
      <c r="A57" s="110" t="s">
        <v>79</v>
      </c>
      <c r="B57" s="111"/>
      <c r="C57" s="112"/>
      <c r="D57" s="113" t="s">
        <v>89</v>
      </c>
      <c r="E57" s="113"/>
      <c r="F57" s="113"/>
      <c r="G57" s="113"/>
      <c r="H57" s="113"/>
      <c r="I57" s="114"/>
      <c r="J57" s="113" t="s">
        <v>90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'03 - VZT'!J30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82</v>
      </c>
      <c r="AR57" s="117"/>
      <c r="AS57" s="123">
        <v>0</v>
      </c>
      <c r="AT57" s="124">
        <f>ROUND(SUM(AV57:AW57),2)</f>
        <v>0</v>
      </c>
      <c r="AU57" s="125">
        <f>'03 - VZT'!P81</f>
        <v>0</v>
      </c>
      <c r="AV57" s="124">
        <f>'03 - VZT'!J33</f>
        <v>0</v>
      </c>
      <c r="AW57" s="124">
        <f>'03 - VZT'!J34</f>
        <v>0</v>
      </c>
      <c r="AX57" s="124">
        <f>'03 - VZT'!J35</f>
        <v>0</v>
      </c>
      <c r="AY57" s="124">
        <f>'03 - VZT'!J36</f>
        <v>0</v>
      </c>
      <c r="AZ57" s="124">
        <f>'03 - VZT'!F33</f>
        <v>0</v>
      </c>
      <c r="BA57" s="124">
        <f>'03 - VZT'!F34</f>
        <v>0</v>
      </c>
      <c r="BB57" s="124">
        <f>'03 - VZT'!F35</f>
        <v>0</v>
      </c>
      <c r="BC57" s="124">
        <f>'03 - VZT'!F36</f>
        <v>0</v>
      </c>
      <c r="BD57" s="126">
        <f>'03 - VZT'!F37</f>
        <v>0</v>
      </c>
      <c r="BE57" s="7"/>
      <c r="BT57" s="122" t="s">
        <v>83</v>
      </c>
      <c r="BV57" s="122" t="s">
        <v>77</v>
      </c>
      <c r="BW57" s="122" t="s">
        <v>91</v>
      </c>
      <c r="BX57" s="122" t="s">
        <v>5</v>
      </c>
      <c r="CL57" s="122" t="s">
        <v>19</v>
      </c>
      <c r="CM57" s="122" t="s">
        <v>85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R8aVKmEvZpxG7xjr5pboUL1GuLF7lkr8yilV6xekUy0wUpIfgfa2QNAoLYzlLW53coGHtX9J0dlhTxlmp1/xEw==" hashValue="AaoXyc5NtRreeOc18cXixBvdFzc7nOtpahz+7jwx4Ncs8t/VmKVqqxjCjZWDS0V4i4ObXlry1YG5jWmA9ykfJ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tavební práce'!C2" display="/"/>
    <hyperlink ref="A56" location="'02 - Elektro'!C2" display="/"/>
    <hyperlink ref="A57" location="'03 - VZ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85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E_4.NP (VZT jen příprava)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5. 12. 2023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22</v>
      </c>
      <c r="F15" s="37"/>
      <c r="G15" s="37"/>
      <c r="H15" s="37"/>
      <c r="I15" s="131" t="s">
        <v>28</v>
      </c>
      <c r="J15" s="135" t="s">
        <v>29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36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37</v>
      </c>
      <c r="F24" s="37"/>
      <c r="G24" s="37"/>
      <c r="H24" s="37"/>
      <c r="I24" s="131" t="s">
        <v>28</v>
      </c>
      <c r="J24" s="135" t="s">
        <v>38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7"/>
      <c r="B27" s="138"/>
      <c r="C27" s="137"/>
      <c r="D27" s="137"/>
      <c r="E27" s="139" t="s">
        <v>40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ROUND(J102,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ROUND((SUM(BE102:BE491)),  2)</f>
        <v>0</v>
      </c>
      <c r="G33" s="37"/>
      <c r="H33" s="37"/>
      <c r="I33" s="147">
        <v>0.20999999999999999</v>
      </c>
      <c r="J33" s="146">
        <f>ROUND(((SUM(BE102:BE491))*I33),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ROUND((SUM(BF102:BF491)),  2)</f>
        <v>0</v>
      </c>
      <c r="G34" s="37"/>
      <c r="H34" s="37"/>
      <c r="I34" s="147">
        <v>0.14999999999999999</v>
      </c>
      <c r="J34" s="146">
        <f>ROUND(((SUM(BF102:BF491))*I34),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ROUND((SUM(BG102:BG491)),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ROUND((SUM(BH102:BH491)),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ROUND((SUM(BI102:BI491)),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E_4.NP (VZT jen příprava)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01 - Stavební práce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Nemocnice ve Frýdku-Místku</v>
      </c>
      <c r="G52" s="39"/>
      <c r="H52" s="39"/>
      <c r="I52" s="31" t="s">
        <v>23</v>
      </c>
      <c r="J52" s="71" t="str">
        <f>IF(J12="","",J12)</f>
        <v>5. 12. 2023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Nemocnice ve Frýdku-Místku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Amun Pro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J102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J103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100</v>
      </c>
      <c r="E61" s="173"/>
      <c r="F61" s="173"/>
      <c r="G61" s="173"/>
      <c r="H61" s="173"/>
      <c r="I61" s="173"/>
      <c r="J61" s="174">
        <f>J104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101</v>
      </c>
      <c r="E62" s="173"/>
      <c r="F62" s="173"/>
      <c r="G62" s="173"/>
      <c r="H62" s="173"/>
      <c r="I62" s="173"/>
      <c r="J62" s="174">
        <f>J108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102</v>
      </c>
      <c r="E63" s="173"/>
      <c r="F63" s="173"/>
      <c r="G63" s="173"/>
      <c r="H63" s="173"/>
      <c r="I63" s="173"/>
      <c r="J63" s="174">
        <f>J118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103</v>
      </c>
      <c r="E64" s="173"/>
      <c r="F64" s="173"/>
      <c r="G64" s="173"/>
      <c r="H64" s="173"/>
      <c r="I64" s="173"/>
      <c r="J64" s="174">
        <f>J132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104</v>
      </c>
      <c r="E65" s="173"/>
      <c r="F65" s="173"/>
      <c r="G65" s="173"/>
      <c r="H65" s="173"/>
      <c r="I65" s="173"/>
      <c r="J65" s="174">
        <f>J148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105</v>
      </c>
      <c r="E66" s="173"/>
      <c r="F66" s="173"/>
      <c r="G66" s="173"/>
      <c r="H66" s="173"/>
      <c r="I66" s="173"/>
      <c r="J66" s="174">
        <f>J161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106</v>
      </c>
      <c r="E67" s="167"/>
      <c r="F67" s="167"/>
      <c r="G67" s="167"/>
      <c r="H67" s="167"/>
      <c r="I67" s="167"/>
      <c r="J67" s="168">
        <f>J165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107</v>
      </c>
      <c r="E68" s="173"/>
      <c r="F68" s="173"/>
      <c r="G68" s="173"/>
      <c r="H68" s="173"/>
      <c r="I68" s="173"/>
      <c r="J68" s="174">
        <f>J166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108</v>
      </c>
      <c r="E69" s="173"/>
      <c r="F69" s="173"/>
      <c r="G69" s="173"/>
      <c r="H69" s="173"/>
      <c r="I69" s="173"/>
      <c r="J69" s="174">
        <f>J188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109</v>
      </c>
      <c r="E70" s="173"/>
      <c r="F70" s="173"/>
      <c r="G70" s="173"/>
      <c r="H70" s="173"/>
      <c r="I70" s="173"/>
      <c r="J70" s="174">
        <f>J207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110</v>
      </c>
      <c r="E71" s="173"/>
      <c r="F71" s="173"/>
      <c r="G71" s="173"/>
      <c r="H71" s="173"/>
      <c r="I71" s="173"/>
      <c r="J71" s="174">
        <f>J270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0"/>
      <c r="C72" s="171"/>
      <c r="D72" s="172" t="s">
        <v>111</v>
      </c>
      <c r="E72" s="173"/>
      <c r="F72" s="173"/>
      <c r="G72" s="173"/>
      <c r="H72" s="173"/>
      <c r="I72" s="173"/>
      <c r="J72" s="174">
        <f>J292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0"/>
      <c r="C73" s="171"/>
      <c r="D73" s="172" t="s">
        <v>112</v>
      </c>
      <c r="E73" s="173"/>
      <c r="F73" s="173"/>
      <c r="G73" s="173"/>
      <c r="H73" s="173"/>
      <c r="I73" s="173"/>
      <c r="J73" s="174">
        <f>J301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0"/>
      <c r="C74" s="171"/>
      <c r="D74" s="172" t="s">
        <v>113</v>
      </c>
      <c r="E74" s="173"/>
      <c r="F74" s="173"/>
      <c r="G74" s="173"/>
      <c r="H74" s="173"/>
      <c r="I74" s="173"/>
      <c r="J74" s="174">
        <f>J319</f>
        <v>0</v>
      </c>
      <c r="K74" s="171"/>
      <c r="L74" s="17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0"/>
      <c r="C75" s="171"/>
      <c r="D75" s="172" t="s">
        <v>114</v>
      </c>
      <c r="E75" s="173"/>
      <c r="F75" s="173"/>
      <c r="G75" s="173"/>
      <c r="H75" s="173"/>
      <c r="I75" s="173"/>
      <c r="J75" s="174">
        <f>J329</f>
        <v>0</v>
      </c>
      <c r="K75" s="171"/>
      <c r="L75" s="17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0"/>
      <c r="C76" s="171"/>
      <c r="D76" s="172" t="s">
        <v>115</v>
      </c>
      <c r="E76" s="173"/>
      <c r="F76" s="173"/>
      <c r="G76" s="173"/>
      <c r="H76" s="173"/>
      <c r="I76" s="173"/>
      <c r="J76" s="174">
        <f>J357</f>
        <v>0</v>
      </c>
      <c r="K76" s="171"/>
      <c r="L76" s="17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0"/>
      <c r="C77" s="171"/>
      <c r="D77" s="172" t="s">
        <v>116</v>
      </c>
      <c r="E77" s="173"/>
      <c r="F77" s="173"/>
      <c r="G77" s="173"/>
      <c r="H77" s="173"/>
      <c r="I77" s="173"/>
      <c r="J77" s="174">
        <f>J363</f>
        <v>0</v>
      </c>
      <c r="K77" s="171"/>
      <c r="L77" s="17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0"/>
      <c r="C78" s="171"/>
      <c r="D78" s="172" t="s">
        <v>117</v>
      </c>
      <c r="E78" s="173"/>
      <c r="F78" s="173"/>
      <c r="G78" s="173"/>
      <c r="H78" s="173"/>
      <c r="I78" s="173"/>
      <c r="J78" s="174">
        <f>J386</f>
        <v>0</v>
      </c>
      <c r="K78" s="171"/>
      <c r="L78" s="17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0"/>
      <c r="C79" s="171"/>
      <c r="D79" s="172" t="s">
        <v>118</v>
      </c>
      <c r="E79" s="173"/>
      <c r="F79" s="173"/>
      <c r="G79" s="173"/>
      <c r="H79" s="173"/>
      <c r="I79" s="173"/>
      <c r="J79" s="174">
        <f>J415</f>
        <v>0</v>
      </c>
      <c r="K79" s="171"/>
      <c r="L79" s="17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0"/>
      <c r="C80" s="171"/>
      <c r="D80" s="172" t="s">
        <v>119</v>
      </c>
      <c r="E80" s="173"/>
      <c r="F80" s="173"/>
      <c r="G80" s="173"/>
      <c r="H80" s="173"/>
      <c r="I80" s="173"/>
      <c r="J80" s="174">
        <f>J441</f>
        <v>0</v>
      </c>
      <c r="K80" s="171"/>
      <c r="L80" s="17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0"/>
      <c r="C81" s="171"/>
      <c r="D81" s="172" t="s">
        <v>120</v>
      </c>
      <c r="E81" s="173"/>
      <c r="F81" s="173"/>
      <c r="G81" s="173"/>
      <c r="H81" s="173"/>
      <c r="I81" s="173"/>
      <c r="J81" s="174">
        <f>J460</f>
        <v>0</v>
      </c>
      <c r="K81" s="171"/>
      <c r="L81" s="175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9" customFormat="1" ht="24.96" customHeight="1">
      <c r="A82" s="9"/>
      <c r="B82" s="164"/>
      <c r="C82" s="165"/>
      <c r="D82" s="166" t="s">
        <v>121</v>
      </c>
      <c r="E82" s="167"/>
      <c r="F82" s="167"/>
      <c r="G82" s="167"/>
      <c r="H82" s="167"/>
      <c r="I82" s="167"/>
      <c r="J82" s="168">
        <f>J485</f>
        <v>0</v>
      </c>
      <c r="K82" s="165"/>
      <c r="L82" s="16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2" customFormat="1" ht="21.84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58"/>
      <c r="C84" s="59"/>
      <c r="D84" s="59"/>
      <c r="E84" s="59"/>
      <c r="F84" s="59"/>
      <c r="G84" s="59"/>
      <c r="H84" s="59"/>
      <c r="I84" s="59"/>
      <c r="J84" s="59"/>
      <c r="K84" s="5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8" s="2" customFormat="1" ht="6.96" customHeight="1">
      <c r="A88" s="37"/>
      <c r="B88" s="60"/>
      <c r="C88" s="61"/>
      <c r="D88" s="61"/>
      <c r="E88" s="61"/>
      <c r="F88" s="61"/>
      <c r="G88" s="61"/>
      <c r="H88" s="61"/>
      <c r="I88" s="61"/>
      <c r="J88" s="61"/>
      <c r="K88" s="61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24.96" customHeight="1">
      <c r="A89" s="37"/>
      <c r="B89" s="38"/>
      <c r="C89" s="22" t="s">
        <v>122</v>
      </c>
      <c r="D89" s="39"/>
      <c r="E89" s="39"/>
      <c r="F89" s="39"/>
      <c r="G89" s="39"/>
      <c r="H89" s="39"/>
      <c r="I89" s="39"/>
      <c r="J89" s="39"/>
      <c r="K89" s="39"/>
      <c r="L89" s="13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3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16</v>
      </c>
      <c r="D91" s="39"/>
      <c r="E91" s="39"/>
      <c r="F91" s="39"/>
      <c r="G91" s="39"/>
      <c r="H91" s="39"/>
      <c r="I91" s="39"/>
      <c r="J91" s="39"/>
      <c r="K91" s="39"/>
      <c r="L91" s="13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6.5" customHeight="1">
      <c r="A92" s="37"/>
      <c r="B92" s="38"/>
      <c r="C92" s="39"/>
      <c r="D92" s="39"/>
      <c r="E92" s="159" t="str">
        <f>E7</f>
        <v>E_4.NP (VZT jen příprava)</v>
      </c>
      <c r="F92" s="31"/>
      <c r="G92" s="31"/>
      <c r="H92" s="31"/>
      <c r="I92" s="39"/>
      <c r="J92" s="39"/>
      <c r="K92" s="39"/>
      <c r="L92" s="13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93</v>
      </c>
      <c r="D93" s="39"/>
      <c r="E93" s="39"/>
      <c r="F93" s="39"/>
      <c r="G93" s="39"/>
      <c r="H93" s="39"/>
      <c r="I93" s="39"/>
      <c r="J93" s="39"/>
      <c r="K93" s="39"/>
      <c r="L93" s="13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6.5" customHeight="1">
      <c r="A94" s="37"/>
      <c r="B94" s="38"/>
      <c r="C94" s="39"/>
      <c r="D94" s="39"/>
      <c r="E94" s="68" t="str">
        <f>E9</f>
        <v>01 - Stavební práce</v>
      </c>
      <c r="F94" s="39"/>
      <c r="G94" s="39"/>
      <c r="H94" s="39"/>
      <c r="I94" s="39"/>
      <c r="J94" s="39"/>
      <c r="K94" s="39"/>
      <c r="L94" s="13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6.96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13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2" customHeight="1">
      <c r="A96" s="37"/>
      <c r="B96" s="38"/>
      <c r="C96" s="31" t="s">
        <v>21</v>
      </c>
      <c r="D96" s="39"/>
      <c r="E96" s="39"/>
      <c r="F96" s="26" t="str">
        <f>F12</f>
        <v>Nemocnice ve Frýdku-Místku</v>
      </c>
      <c r="G96" s="39"/>
      <c r="H96" s="39"/>
      <c r="I96" s="31" t="s">
        <v>23</v>
      </c>
      <c r="J96" s="71" t="str">
        <f>IF(J12="","",J12)</f>
        <v>5. 12. 2023</v>
      </c>
      <c r="K96" s="39"/>
      <c r="L96" s="13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6.96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133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15.15" customHeight="1">
      <c r="A98" s="37"/>
      <c r="B98" s="38"/>
      <c r="C98" s="31" t="s">
        <v>25</v>
      </c>
      <c r="D98" s="39"/>
      <c r="E98" s="39"/>
      <c r="F98" s="26" t="str">
        <f>E15</f>
        <v>Nemocnice ve Frýdku-Místku</v>
      </c>
      <c r="G98" s="39"/>
      <c r="H98" s="39"/>
      <c r="I98" s="31" t="s">
        <v>32</v>
      </c>
      <c r="J98" s="35" t="str">
        <f>E21</f>
        <v xml:space="preserve"> </v>
      </c>
      <c r="K98" s="39"/>
      <c r="L98" s="133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5.15" customHeight="1">
      <c r="A99" s="37"/>
      <c r="B99" s="38"/>
      <c r="C99" s="31" t="s">
        <v>30</v>
      </c>
      <c r="D99" s="39"/>
      <c r="E99" s="39"/>
      <c r="F99" s="26" t="str">
        <f>IF(E18="","",E18)</f>
        <v>Vyplň údaj</v>
      </c>
      <c r="G99" s="39"/>
      <c r="H99" s="39"/>
      <c r="I99" s="31" t="s">
        <v>35</v>
      </c>
      <c r="J99" s="35" t="str">
        <f>E24</f>
        <v>Amun Pro s.r.o.</v>
      </c>
      <c r="K99" s="39"/>
      <c r="L99" s="133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10.32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133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11" customFormat="1" ht="29.28" customHeight="1">
      <c r="A101" s="176"/>
      <c r="B101" s="177"/>
      <c r="C101" s="178" t="s">
        <v>123</v>
      </c>
      <c r="D101" s="179" t="s">
        <v>60</v>
      </c>
      <c r="E101" s="179" t="s">
        <v>56</v>
      </c>
      <c r="F101" s="179" t="s">
        <v>57</v>
      </c>
      <c r="G101" s="179" t="s">
        <v>124</v>
      </c>
      <c r="H101" s="179" t="s">
        <v>125</v>
      </c>
      <c r="I101" s="179" t="s">
        <v>126</v>
      </c>
      <c r="J101" s="179" t="s">
        <v>97</v>
      </c>
      <c r="K101" s="180" t="s">
        <v>127</v>
      </c>
      <c r="L101" s="181"/>
      <c r="M101" s="91" t="s">
        <v>19</v>
      </c>
      <c r="N101" s="92" t="s">
        <v>45</v>
      </c>
      <c r="O101" s="92" t="s">
        <v>128</v>
      </c>
      <c r="P101" s="92" t="s">
        <v>129</v>
      </c>
      <c r="Q101" s="92" t="s">
        <v>130</v>
      </c>
      <c r="R101" s="92" t="s">
        <v>131</v>
      </c>
      <c r="S101" s="92" t="s">
        <v>132</v>
      </c>
      <c r="T101" s="93" t="s">
        <v>133</v>
      </c>
      <c r="U101" s="176"/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</row>
    <row r="102" s="2" customFormat="1" ht="22.8" customHeight="1">
      <c r="A102" s="37"/>
      <c r="B102" s="38"/>
      <c r="C102" s="98" t="s">
        <v>134</v>
      </c>
      <c r="D102" s="39"/>
      <c r="E102" s="39"/>
      <c r="F102" s="39"/>
      <c r="G102" s="39"/>
      <c r="H102" s="39"/>
      <c r="I102" s="39"/>
      <c r="J102" s="182">
        <f>BK102</f>
        <v>0</v>
      </c>
      <c r="K102" s="39"/>
      <c r="L102" s="43"/>
      <c r="M102" s="94"/>
      <c r="N102" s="183"/>
      <c r="O102" s="95"/>
      <c r="P102" s="184">
        <f>P103+P165+P485</f>
        <v>0</v>
      </c>
      <c r="Q102" s="95"/>
      <c r="R102" s="184">
        <f>R103+R165+R485</f>
        <v>7.0664507599999986</v>
      </c>
      <c r="S102" s="95"/>
      <c r="T102" s="185">
        <f>T103+T165+T485</f>
        <v>4.2172181999999996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74</v>
      </c>
      <c r="AU102" s="16" t="s">
        <v>98</v>
      </c>
      <c r="BK102" s="186">
        <f>BK103+BK165+BK485</f>
        <v>0</v>
      </c>
    </row>
    <row r="103" s="12" customFormat="1" ht="25.92" customHeight="1">
      <c r="A103" s="12"/>
      <c r="B103" s="187"/>
      <c r="C103" s="188"/>
      <c r="D103" s="189" t="s">
        <v>74</v>
      </c>
      <c r="E103" s="190" t="s">
        <v>135</v>
      </c>
      <c r="F103" s="190" t="s">
        <v>136</v>
      </c>
      <c r="G103" s="188"/>
      <c r="H103" s="188"/>
      <c r="I103" s="191"/>
      <c r="J103" s="192">
        <f>BK103</f>
        <v>0</v>
      </c>
      <c r="K103" s="188"/>
      <c r="L103" s="193"/>
      <c r="M103" s="194"/>
      <c r="N103" s="195"/>
      <c r="O103" s="195"/>
      <c r="P103" s="196">
        <f>P104+P108+P118+P132+P148+P161</f>
        <v>0</v>
      </c>
      <c r="Q103" s="195"/>
      <c r="R103" s="196">
        <f>R104+R108+R118+R132+R148+R161</f>
        <v>2.7598829599999997</v>
      </c>
      <c r="S103" s="195"/>
      <c r="T103" s="197">
        <f>T104+T108+T118+T132+T148+T161</f>
        <v>2.8486799999999999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8" t="s">
        <v>83</v>
      </c>
      <c r="AT103" s="199" t="s">
        <v>74</v>
      </c>
      <c r="AU103" s="199" t="s">
        <v>75</v>
      </c>
      <c r="AY103" s="198" t="s">
        <v>137</v>
      </c>
      <c r="BK103" s="200">
        <f>BK104+BK108+BK118+BK132+BK148+BK161</f>
        <v>0</v>
      </c>
    </row>
    <row r="104" s="12" customFormat="1" ht="22.8" customHeight="1">
      <c r="A104" s="12"/>
      <c r="B104" s="187"/>
      <c r="C104" s="188"/>
      <c r="D104" s="189" t="s">
        <v>74</v>
      </c>
      <c r="E104" s="201" t="s">
        <v>138</v>
      </c>
      <c r="F104" s="201" t="s">
        <v>139</v>
      </c>
      <c r="G104" s="188"/>
      <c r="H104" s="188"/>
      <c r="I104" s="191"/>
      <c r="J104" s="202">
        <f>BK104</f>
        <v>0</v>
      </c>
      <c r="K104" s="188"/>
      <c r="L104" s="193"/>
      <c r="M104" s="194"/>
      <c r="N104" s="195"/>
      <c r="O104" s="195"/>
      <c r="P104" s="196">
        <f>SUM(P105:P107)</f>
        <v>0</v>
      </c>
      <c r="Q104" s="195"/>
      <c r="R104" s="196">
        <f>SUM(R105:R107)</f>
        <v>0.8055544</v>
      </c>
      <c r="S104" s="195"/>
      <c r="T104" s="197">
        <f>SUM(T105:T107)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8" t="s">
        <v>83</v>
      </c>
      <c r="AT104" s="199" t="s">
        <v>74</v>
      </c>
      <c r="AU104" s="199" t="s">
        <v>83</v>
      </c>
      <c r="AY104" s="198" t="s">
        <v>137</v>
      </c>
      <c r="BK104" s="200">
        <f>SUM(BK105:BK107)</f>
        <v>0</v>
      </c>
    </row>
    <row r="105" s="2" customFormat="1" ht="16.5" customHeight="1">
      <c r="A105" s="37"/>
      <c r="B105" s="38"/>
      <c r="C105" s="203" t="s">
        <v>83</v>
      </c>
      <c r="D105" s="203" t="s">
        <v>140</v>
      </c>
      <c r="E105" s="204" t="s">
        <v>141</v>
      </c>
      <c r="F105" s="205" t="s">
        <v>142</v>
      </c>
      <c r="G105" s="206" t="s">
        <v>143</v>
      </c>
      <c r="H105" s="207">
        <v>10.640000000000001</v>
      </c>
      <c r="I105" s="208"/>
      <c r="J105" s="209">
        <f>ROUND(I105*H105,2)</f>
        <v>0</v>
      </c>
      <c r="K105" s="205" t="s">
        <v>144</v>
      </c>
      <c r="L105" s="43"/>
      <c r="M105" s="210" t="s">
        <v>19</v>
      </c>
      <c r="N105" s="211" t="s">
        <v>46</v>
      </c>
      <c r="O105" s="83"/>
      <c r="P105" s="212">
        <f>O105*H105</f>
        <v>0</v>
      </c>
      <c r="Q105" s="212">
        <v>0.07571</v>
      </c>
      <c r="R105" s="212">
        <f>Q105*H105</f>
        <v>0.8055544</v>
      </c>
      <c r="S105" s="212">
        <v>0</v>
      </c>
      <c r="T105" s="21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145</v>
      </c>
      <c r="AT105" s="214" t="s">
        <v>140</v>
      </c>
      <c r="AU105" s="214" t="s">
        <v>85</v>
      </c>
      <c r="AY105" s="16" t="s">
        <v>137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83</v>
      </c>
      <c r="BK105" s="215">
        <f>ROUND(I105*H105,2)</f>
        <v>0</v>
      </c>
      <c r="BL105" s="16" t="s">
        <v>145</v>
      </c>
      <c r="BM105" s="214" t="s">
        <v>146</v>
      </c>
    </row>
    <row r="106" s="2" customFormat="1">
      <c r="A106" s="37"/>
      <c r="B106" s="38"/>
      <c r="C106" s="39"/>
      <c r="D106" s="216" t="s">
        <v>147</v>
      </c>
      <c r="E106" s="39"/>
      <c r="F106" s="217" t="s">
        <v>148</v>
      </c>
      <c r="G106" s="39"/>
      <c r="H106" s="39"/>
      <c r="I106" s="218"/>
      <c r="J106" s="39"/>
      <c r="K106" s="39"/>
      <c r="L106" s="43"/>
      <c r="M106" s="219"/>
      <c r="N106" s="220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147</v>
      </c>
      <c r="AU106" s="16" t="s">
        <v>85</v>
      </c>
    </row>
    <row r="107" s="2" customFormat="1">
      <c r="A107" s="37"/>
      <c r="B107" s="38"/>
      <c r="C107" s="39"/>
      <c r="D107" s="221" t="s">
        <v>149</v>
      </c>
      <c r="E107" s="39"/>
      <c r="F107" s="222" t="s">
        <v>150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149</v>
      </c>
      <c r="AU107" s="16" t="s">
        <v>85</v>
      </c>
    </row>
    <row r="108" s="12" customFormat="1" ht="22.8" customHeight="1">
      <c r="A108" s="12"/>
      <c r="B108" s="187"/>
      <c r="C108" s="188"/>
      <c r="D108" s="189" t="s">
        <v>74</v>
      </c>
      <c r="E108" s="201" t="s">
        <v>145</v>
      </c>
      <c r="F108" s="201" t="s">
        <v>151</v>
      </c>
      <c r="G108" s="188"/>
      <c r="H108" s="188"/>
      <c r="I108" s="191"/>
      <c r="J108" s="202">
        <f>BK108</f>
        <v>0</v>
      </c>
      <c r="K108" s="188"/>
      <c r="L108" s="193"/>
      <c r="M108" s="194"/>
      <c r="N108" s="195"/>
      <c r="O108" s="195"/>
      <c r="P108" s="196">
        <f>SUM(P109:P117)</f>
        <v>0</v>
      </c>
      <c r="Q108" s="195"/>
      <c r="R108" s="196">
        <f>SUM(R109:R117)</f>
        <v>0.6648076799999999</v>
      </c>
      <c r="S108" s="195"/>
      <c r="T108" s="197">
        <f>SUM(T109:T117)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8" t="s">
        <v>83</v>
      </c>
      <c r="AT108" s="199" t="s">
        <v>74</v>
      </c>
      <c r="AU108" s="199" t="s">
        <v>83</v>
      </c>
      <c r="AY108" s="198" t="s">
        <v>137</v>
      </c>
      <c r="BK108" s="200">
        <f>SUM(BK109:BK117)</f>
        <v>0</v>
      </c>
    </row>
    <row r="109" s="2" customFormat="1" ht="16.5" customHeight="1">
      <c r="A109" s="37"/>
      <c r="B109" s="38"/>
      <c r="C109" s="203" t="s">
        <v>85</v>
      </c>
      <c r="D109" s="203" t="s">
        <v>140</v>
      </c>
      <c r="E109" s="204" t="s">
        <v>152</v>
      </c>
      <c r="F109" s="205" t="s">
        <v>153</v>
      </c>
      <c r="G109" s="206" t="s">
        <v>154</v>
      </c>
      <c r="H109" s="207">
        <v>0.28799999999999998</v>
      </c>
      <c r="I109" s="208"/>
      <c r="J109" s="209">
        <f>ROUND(I109*H109,2)</f>
        <v>0</v>
      </c>
      <c r="K109" s="205" t="s">
        <v>144</v>
      </c>
      <c r="L109" s="43"/>
      <c r="M109" s="210" t="s">
        <v>19</v>
      </c>
      <c r="N109" s="211" t="s">
        <v>46</v>
      </c>
      <c r="O109" s="83"/>
      <c r="P109" s="212">
        <f>O109*H109</f>
        <v>0</v>
      </c>
      <c r="Q109" s="212">
        <v>2.3010999999999999</v>
      </c>
      <c r="R109" s="212">
        <f>Q109*H109</f>
        <v>0.66271679999999988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145</v>
      </c>
      <c r="AT109" s="214" t="s">
        <v>140</v>
      </c>
      <c r="AU109" s="214" t="s">
        <v>85</v>
      </c>
      <c r="AY109" s="16" t="s">
        <v>137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83</v>
      </c>
      <c r="BK109" s="215">
        <f>ROUND(I109*H109,2)</f>
        <v>0</v>
      </c>
      <c r="BL109" s="16" t="s">
        <v>145</v>
      </c>
      <c r="BM109" s="214" t="s">
        <v>155</v>
      </c>
    </row>
    <row r="110" s="2" customFormat="1">
      <c r="A110" s="37"/>
      <c r="B110" s="38"/>
      <c r="C110" s="39"/>
      <c r="D110" s="216" t="s">
        <v>147</v>
      </c>
      <c r="E110" s="39"/>
      <c r="F110" s="217" t="s">
        <v>156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147</v>
      </c>
      <c r="AU110" s="16" t="s">
        <v>85</v>
      </c>
    </row>
    <row r="111" s="2" customFormat="1">
      <c r="A111" s="37"/>
      <c r="B111" s="38"/>
      <c r="C111" s="39"/>
      <c r="D111" s="221" t="s">
        <v>149</v>
      </c>
      <c r="E111" s="39"/>
      <c r="F111" s="222" t="s">
        <v>157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149</v>
      </c>
      <c r="AU111" s="16" t="s">
        <v>85</v>
      </c>
    </row>
    <row r="112" s="2" customFormat="1" ht="16.5" customHeight="1">
      <c r="A112" s="37"/>
      <c r="B112" s="38"/>
      <c r="C112" s="203" t="s">
        <v>138</v>
      </c>
      <c r="D112" s="203" t="s">
        <v>140</v>
      </c>
      <c r="E112" s="204" t="s">
        <v>158</v>
      </c>
      <c r="F112" s="205" t="s">
        <v>159</v>
      </c>
      <c r="G112" s="206" t="s">
        <v>143</v>
      </c>
      <c r="H112" s="207">
        <v>0.26400000000000001</v>
      </c>
      <c r="I112" s="208"/>
      <c r="J112" s="209">
        <f>ROUND(I112*H112,2)</f>
        <v>0</v>
      </c>
      <c r="K112" s="205" t="s">
        <v>144</v>
      </c>
      <c r="L112" s="43"/>
      <c r="M112" s="210" t="s">
        <v>19</v>
      </c>
      <c r="N112" s="211" t="s">
        <v>46</v>
      </c>
      <c r="O112" s="83"/>
      <c r="P112" s="212">
        <f>O112*H112</f>
        <v>0</v>
      </c>
      <c r="Q112" s="212">
        <v>0.00792</v>
      </c>
      <c r="R112" s="212">
        <f>Q112*H112</f>
        <v>0.0020908800000000003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145</v>
      </c>
      <c r="AT112" s="214" t="s">
        <v>140</v>
      </c>
      <c r="AU112" s="214" t="s">
        <v>85</v>
      </c>
      <c r="AY112" s="16" t="s">
        <v>137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83</v>
      </c>
      <c r="BK112" s="215">
        <f>ROUND(I112*H112,2)</f>
        <v>0</v>
      </c>
      <c r="BL112" s="16" t="s">
        <v>145</v>
      </c>
      <c r="BM112" s="214" t="s">
        <v>160</v>
      </c>
    </row>
    <row r="113" s="2" customFormat="1">
      <c r="A113" s="37"/>
      <c r="B113" s="38"/>
      <c r="C113" s="39"/>
      <c r="D113" s="216" t="s">
        <v>147</v>
      </c>
      <c r="E113" s="39"/>
      <c r="F113" s="217" t="s">
        <v>161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147</v>
      </c>
      <c r="AU113" s="16" t="s">
        <v>85</v>
      </c>
    </row>
    <row r="114" s="2" customFormat="1">
      <c r="A114" s="37"/>
      <c r="B114" s="38"/>
      <c r="C114" s="39"/>
      <c r="D114" s="221" t="s">
        <v>149</v>
      </c>
      <c r="E114" s="39"/>
      <c r="F114" s="222" t="s">
        <v>162</v>
      </c>
      <c r="G114" s="39"/>
      <c r="H114" s="39"/>
      <c r="I114" s="218"/>
      <c r="J114" s="39"/>
      <c r="K114" s="39"/>
      <c r="L114" s="43"/>
      <c r="M114" s="219"/>
      <c r="N114" s="220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149</v>
      </c>
      <c r="AU114" s="16" t="s">
        <v>85</v>
      </c>
    </row>
    <row r="115" s="2" customFormat="1" ht="16.5" customHeight="1">
      <c r="A115" s="37"/>
      <c r="B115" s="38"/>
      <c r="C115" s="203" t="s">
        <v>145</v>
      </c>
      <c r="D115" s="203" t="s">
        <v>140</v>
      </c>
      <c r="E115" s="204" t="s">
        <v>163</v>
      </c>
      <c r="F115" s="205" t="s">
        <v>164</v>
      </c>
      <c r="G115" s="206" t="s">
        <v>143</v>
      </c>
      <c r="H115" s="207">
        <v>0.26400000000000001</v>
      </c>
      <c r="I115" s="208"/>
      <c r="J115" s="209">
        <f>ROUND(I115*H115,2)</f>
        <v>0</v>
      </c>
      <c r="K115" s="205" t="s">
        <v>144</v>
      </c>
      <c r="L115" s="43"/>
      <c r="M115" s="210" t="s">
        <v>19</v>
      </c>
      <c r="N115" s="211" t="s">
        <v>46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145</v>
      </c>
      <c r="AT115" s="214" t="s">
        <v>140</v>
      </c>
      <c r="AU115" s="214" t="s">
        <v>85</v>
      </c>
      <c r="AY115" s="16" t="s">
        <v>137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83</v>
      </c>
      <c r="BK115" s="215">
        <f>ROUND(I115*H115,2)</f>
        <v>0</v>
      </c>
      <c r="BL115" s="16" t="s">
        <v>145</v>
      </c>
      <c r="BM115" s="214" t="s">
        <v>165</v>
      </c>
    </row>
    <row r="116" s="2" customFormat="1">
      <c r="A116" s="37"/>
      <c r="B116" s="38"/>
      <c r="C116" s="39"/>
      <c r="D116" s="216" t="s">
        <v>147</v>
      </c>
      <c r="E116" s="39"/>
      <c r="F116" s="217" t="s">
        <v>166</v>
      </c>
      <c r="G116" s="39"/>
      <c r="H116" s="39"/>
      <c r="I116" s="218"/>
      <c r="J116" s="39"/>
      <c r="K116" s="39"/>
      <c r="L116" s="43"/>
      <c r="M116" s="219"/>
      <c r="N116" s="220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147</v>
      </c>
      <c r="AU116" s="16" t="s">
        <v>85</v>
      </c>
    </row>
    <row r="117" s="2" customFormat="1">
      <c r="A117" s="37"/>
      <c r="B117" s="38"/>
      <c r="C117" s="39"/>
      <c r="D117" s="221" t="s">
        <v>149</v>
      </c>
      <c r="E117" s="39"/>
      <c r="F117" s="222" t="s">
        <v>167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149</v>
      </c>
      <c r="AU117" s="16" t="s">
        <v>85</v>
      </c>
    </row>
    <row r="118" s="12" customFormat="1" ht="22.8" customHeight="1">
      <c r="A118" s="12"/>
      <c r="B118" s="187"/>
      <c r="C118" s="188"/>
      <c r="D118" s="189" t="s">
        <v>74</v>
      </c>
      <c r="E118" s="201" t="s">
        <v>168</v>
      </c>
      <c r="F118" s="201" t="s">
        <v>169</v>
      </c>
      <c r="G118" s="188"/>
      <c r="H118" s="188"/>
      <c r="I118" s="191"/>
      <c r="J118" s="202">
        <f>BK118</f>
        <v>0</v>
      </c>
      <c r="K118" s="188"/>
      <c r="L118" s="193"/>
      <c r="M118" s="194"/>
      <c r="N118" s="195"/>
      <c r="O118" s="195"/>
      <c r="P118" s="196">
        <f>SUM(P119:P131)</f>
        <v>0</v>
      </c>
      <c r="Q118" s="195"/>
      <c r="R118" s="196">
        <f>SUM(R119:R131)</f>
        <v>1.2839178800000002</v>
      </c>
      <c r="S118" s="195"/>
      <c r="T118" s="197">
        <f>SUM(T119:T131)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8" t="s">
        <v>83</v>
      </c>
      <c r="AT118" s="199" t="s">
        <v>74</v>
      </c>
      <c r="AU118" s="199" t="s">
        <v>83</v>
      </c>
      <c r="AY118" s="198" t="s">
        <v>137</v>
      </c>
      <c r="BK118" s="200">
        <f>SUM(BK119:BK131)</f>
        <v>0</v>
      </c>
    </row>
    <row r="119" s="2" customFormat="1" ht="16.5" customHeight="1">
      <c r="A119" s="37"/>
      <c r="B119" s="38"/>
      <c r="C119" s="203" t="s">
        <v>170</v>
      </c>
      <c r="D119" s="203" t="s">
        <v>140</v>
      </c>
      <c r="E119" s="204" t="s">
        <v>171</v>
      </c>
      <c r="F119" s="205" t="s">
        <v>172</v>
      </c>
      <c r="G119" s="206" t="s">
        <v>143</v>
      </c>
      <c r="H119" s="207">
        <v>158.62600000000001</v>
      </c>
      <c r="I119" s="208"/>
      <c r="J119" s="209">
        <f>ROUND(I119*H119,2)</f>
        <v>0</v>
      </c>
      <c r="K119" s="205" t="s">
        <v>144</v>
      </c>
      <c r="L119" s="43"/>
      <c r="M119" s="210" t="s">
        <v>19</v>
      </c>
      <c r="N119" s="211" t="s">
        <v>46</v>
      </c>
      <c r="O119" s="83"/>
      <c r="P119" s="212">
        <f>O119*H119</f>
        <v>0</v>
      </c>
      <c r="Q119" s="212">
        <v>0.0043800000000000002</v>
      </c>
      <c r="R119" s="212">
        <f>Q119*H119</f>
        <v>0.69478188000000007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145</v>
      </c>
      <c r="AT119" s="214" t="s">
        <v>140</v>
      </c>
      <c r="AU119" s="214" t="s">
        <v>85</v>
      </c>
      <c r="AY119" s="16" t="s">
        <v>137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83</v>
      </c>
      <c r="BK119" s="215">
        <f>ROUND(I119*H119,2)</f>
        <v>0</v>
      </c>
      <c r="BL119" s="16" t="s">
        <v>145</v>
      </c>
      <c r="BM119" s="214" t="s">
        <v>173</v>
      </c>
    </row>
    <row r="120" s="2" customFormat="1">
      <c r="A120" s="37"/>
      <c r="B120" s="38"/>
      <c r="C120" s="39"/>
      <c r="D120" s="216" t="s">
        <v>147</v>
      </c>
      <c r="E120" s="39"/>
      <c r="F120" s="217" t="s">
        <v>174</v>
      </c>
      <c r="G120" s="39"/>
      <c r="H120" s="39"/>
      <c r="I120" s="218"/>
      <c r="J120" s="39"/>
      <c r="K120" s="39"/>
      <c r="L120" s="43"/>
      <c r="M120" s="219"/>
      <c r="N120" s="220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147</v>
      </c>
      <c r="AU120" s="16" t="s">
        <v>85</v>
      </c>
    </row>
    <row r="121" s="2" customFormat="1">
      <c r="A121" s="37"/>
      <c r="B121" s="38"/>
      <c r="C121" s="39"/>
      <c r="D121" s="221" t="s">
        <v>149</v>
      </c>
      <c r="E121" s="39"/>
      <c r="F121" s="222" t="s">
        <v>175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149</v>
      </c>
      <c r="AU121" s="16" t="s">
        <v>85</v>
      </c>
    </row>
    <row r="122" s="2" customFormat="1" ht="16.5" customHeight="1">
      <c r="A122" s="37"/>
      <c r="B122" s="38"/>
      <c r="C122" s="203" t="s">
        <v>168</v>
      </c>
      <c r="D122" s="203" t="s">
        <v>140</v>
      </c>
      <c r="E122" s="204" t="s">
        <v>176</v>
      </c>
      <c r="F122" s="205" t="s">
        <v>177</v>
      </c>
      <c r="G122" s="206" t="s">
        <v>143</v>
      </c>
      <c r="H122" s="207">
        <v>134.22200000000001</v>
      </c>
      <c r="I122" s="208"/>
      <c r="J122" s="209">
        <f>ROUND(I122*H122,2)</f>
        <v>0</v>
      </c>
      <c r="K122" s="205" t="s">
        <v>144</v>
      </c>
      <c r="L122" s="43"/>
      <c r="M122" s="210" t="s">
        <v>19</v>
      </c>
      <c r="N122" s="211" t="s">
        <v>46</v>
      </c>
      <c r="O122" s="83"/>
      <c r="P122" s="212">
        <f>O122*H122</f>
        <v>0</v>
      </c>
      <c r="Q122" s="212">
        <v>0.0030000000000000001</v>
      </c>
      <c r="R122" s="212">
        <f>Q122*H122</f>
        <v>0.40266600000000002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145</v>
      </c>
      <c r="AT122" s="214" t="s">
        <v>140</v>
      </c>
      <c r="AU122" s="214" t="s">
        <v>85</v>
      </c>
      <c r="AY122" s="16" t="s">
        <v>137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83</v>
      </c>
      <c r="BK122" s="215">
        <f>ROUND(I122*H122,2)</f>
        <v>0</v>
      </c>
      <c r="BL122" s="16" t="s">
        <v>145</v>
      </c>
      <c r="BM122" s="214" t="s">
        <v>178</v>
      </c>
    </row>
    <row r="123" s="2" customFormat="1">
      <c r="A123" s="37"/>
      <c r="B123" s="38"/>
      <c r="C123" s="39"/>
      <c r="D123" s="216" t="s">
        <v>147</v>
      </c>
      <c r="E123" s="39"/>
      <c r="F123" s="217" t="s">
        <v>179</v>
      </c>
      <c r="G123" s="39"/>
      <c r="H123" s="39"/>
      <c r="I123" s="218"/>
      <c r="J123" s="39"/>
      <c r="K123" s="39"/>
      <c r="L123" s="43"/>
      <c r="M123" s="219"/>
      <c r="N123" s="220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147</v>
      </c>
      <c r="AU123" s="16" t="s">
        <v>85</v>
      </c>
    </row>
    <row r="124" s="2" customFormat="1">
      <c r="A124" s="37"/>
      <c r="B124" s="38"/>
      <c r="C124" s="39"/>
      <c r="D124" s="221" t="s">
        <v>149</v>
      </c>
      <c r="E124" s="39"/>
      <c r="F124" s="222" t="s">
        <v>180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149</v>
      </c>
      <c r="AU124" s="16" t="s">
        <v>85</v>
      </c>
    </row>
    <row r="125" s="2" customFormat="1" ht="16.5" customHeight="1">
      <c r="A125" s="37"/>
      <c r="B125" s="38"/>
      <c r="C125" s="203" t="s">
        <v>181</v>
      </c>
      <c r="D125" s="203" t="s">
        <v>140</v>
      </c>
      <c r="E125" s="204" t="s">
        <v>182</v>
      </c>
      <c r="F125" s="205" t="s">
        <v>183</v>
      </c>
      <c r="G125" s="206" t="s">
        <v>184</v>
      </c>
      <c r="H125" s="207">
        <v>3</v>
      </c>
      <c r="I125" s="208"/>
      <c r="J125" s="209">
        <f>ROUND(I125*H125,2)</f>
        <v>0</v>
      </c>
      <c r="K125" s="205" t="s">
        <v>144</v>
      </c>
      <c r="L125" s="43"/>
      <c r="M125" s="210" t="s">
        <v>19</v>
      </c>
      <c r="N125" s="211" t="s">
        <v>46</v>
      </c>
      <c r="O125" s="83"/>
      <c r="P125" s="212">
        <f>O125*H125</f>
        <v>0</v>
      </c>
      <c r="Q125" s="212">
        <v>0.04684</v>
      </c>
      <c r="R125" s="212">
        <f>Q125*H125</f>
        <v>0.14052000000000001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145</v>
      </c>
      <c r="AT125" s="214" t="s">
        <v>140</v>
      </c>
      <c r="AU125" s="214" t="s">
        <v>85</v>
      </c>
      <c r="AY125" s="16" t="s">
        <v>137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83</v>
      </c>
      <c r="BK125" s="215">
        <f>ROUND(I125*H125,2)</f>
        <v>0</v>
      </c>
      <c r="BL125" s="16" t="s">
        <v>145</v>
      </c>
      <c r="BM125" s="214" t="s">
        <v>185</v>
      </c>
    </row>
    <row r="126" s="2" customFormat="1">
      <c r="A126" s="37"/>
      <c r="B126" s="38"/>
      <c r="C126" s="39"/>
      <c r="D126" s="216" t="s">
        <v>147</v>
      </c>
      <c r="E126" s="39"/>
      <c r="F126" s="217" t="s">
        <v>186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147</v>
      </c>
      <c r="AU126" s="16" t="s">
        <v>85</v>
      </c>
    </row>
    <row r="127" s="2" customFormat="1">
      <c r="A127" s="37"/>
      <c r="B127" s="38"/>
      <c r="C127" s="39"/>
      <c r="D127" s="221" t="s">
        <v>149</v>
      </c>
      <c r="E127" s="39"/>
      <c r="F127" s="222" t="s">
        <v>187</v>
      </c>
      <c r="G127" s="39"/>
      <c r="H127" s="39"/>
      <c r="I127" s="218"/>
      <c r="J127" s="39"/>
      <c r="K127" s="39"/>
      <c r="L127" s="43"/>
      <c r="M127" s="219"/>
      <c r="N127" s="220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149</v>
      </c>
      <c r="AU127" s="16" t="s">
        <v>85</v>
      </c>
    </row>
    <row r="128" s="2" customFormat="1" ht="21.75" customHeight="1">
      <c r="A128" s="37"/>
      <c r="B128" s="38"/>
      <c r="C128" s="223" t="s">
        <v>188</v>
      </c>
      <c r="D128" s="223" t="s">
        <v>189</v>
      </c>
      <c r="E128" s="224" t="s">
        <v>190</v>
      </c>
      <c r="F128" s="225" t="s">
        <v>191</v>
      </c>
      <c r="G128" s="226" t="s">
        <v>184</v>
      </c>
      <c r="H128" s="227">
        <v>2</v>
      </c>
      <c r="I128" s="228"/>
      <c r="J128" s="229">
        <f>ROUND(I128*H128,2)</f>
        <v>0</v>
      </c>
      <c r="K128" s="225" t="s">
        <v>144</v>
      </c>
      <c r="L128" s="230"/>
      <c r="M128" s="231" t="s">
        <v>19</v>
      </c>
      <c r="N128" s="232" t="s">
        <v>46</v>
      </c>
      <c r="O128" s="83"/>
      <c r="P128" s="212">
        <f>O128*H128</f>
        <v>0</v>
      </c>
      <c r="Q128" s="212">
        <v>0.01553</v>
      </c>
      <c r="R128" s="212">
        <f>Q128*H128</f>
        <v>0.031060000000000001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188</v>
      </c>
      <c r="AT128" s="214" t="s">
        <v>189</v>
      </c>
      <c r="AU128" s="214" t="s">
        <v>85</v>
      </c>
      <c r="AY128" s="16" t="s">
        <v>137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83</v>
      </c>
      <c r="BK128" s="215">
        <f>ROUND(I128*H128,2)</f>
        <v>0</v>
      </c>
      <c r="BL128" s="16" t="s">
        <v>145</v>
      </c>
      <c r="BM128" s="214" t="s">
        <v>192</v>
      </c>
    </row>
    <row r="129" s="2" customFormat="1">
      <c r="A129" s="37"/>
      <c r="B129" s="38"/>
      <c r="C129" s="39"/>
      <c r="D129" s="216" t="s">
        <v>147</v>
      </c>
      <c r="E129" s="39"/>
      <c r="F129" s="217" t="s">
        <v>191</v>
      </c>
      <c r="G129" s="39"/>
      <c r="H129" s="39"/>
      <c r="I129" s="218"/>
      <c r="J129" s="39"/>
      <c r="K129" s="39"/>
      <c r="L129" s="43"/>
      <c r="M129" s="219"/>
      <c r="N129" s="220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147</v>
      </c>
      <c r="AU129" s="16" t="s">
        <v>85</v>
      </c>
    </row>
    <row r="130" s="2" customFormat="1" ht="21.75" customHeight="1">
      <c r="A130" s="37"/>
      <c r="B130" s="38"/>
      <c r="C130" s="223" t="s">
        <v>193</v>
      </c>
      <c r="D130" s="223" t="s">
        <v>189</v>
      </c>
      <c r="E130" s="224" t="s">
        <v>194</v>
      </c>
      <c r="F130" s="225" t="s">
        <v>195</v>
      </c>
      <c r="G130" s="226" t="s">
        <v>184</v>
      </c>
      <c r="H130" s="227">
        <v>1</v>
      </c>
      <c r="I130" s="228"/>
      <c r="J130" s="229">
        <f>ROUND(I130*H130,2)</f>
        <v>0</v>
      </c>
      <c r="K130" s="225" t="s">
        <v>144</v>
      </c>
      <c r="L130" s="230"/>
      <c r="M130" s="231" t="s">
        <v>19</v>
      </c>
      <c r="N130" s="232" t="s">
        <v>46</v>
      </c>
      <c r="O130" s="83"/>
      <c r="P130" s="212">
        <f>O130*H130</f>
        <v>0</v>
      </c>
      <c r="Q130" s="212">
        <v>0.014890000000000001</v>
      </c>
      <c r="R130" s="212">
        <f>Q130*H130</f>
        <v>0.014890000000000001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188</v>
      </c>
      <c r="AT130" s="214" t="s">
        <v>189</v>
      </c>
      <c r="AU130" s="214" t="s">
        <v>85</v>
      </c>
      <c r="AY130" s="16" t="s">
        <v>137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83</v>
      </c>
      <c r="BK130" s="215">
        <f>ROUND(I130*H130,2)</f>
        <v>0</v>
      </c>
      <c r="BL130" s="16" t="s">
        <v>145</v>
      </c>
      <c r="BM130" s="214" t="s">
        <v>196</v>
      </c>
    </row>
    <row r="131" s="2" customFormat="1">
      <c r="A131" s="37"/>
      <c r="B131" s="38"/>
      <c r="C131" s="39"/>
      <c r="D131" s="216" t="s">
        <v>147</v>
      </c>
      <c r="E131" s="39"/>
      <c r="F131" s="217" t="s">
        <v>195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147</v>
      </c>
      <c r="AU131" s="16" t="s">
        <v>85</v>
      </c>
    </row>
    <row r="132" s="12" customFormat="1" ht="22.8" customHeight="1">
      <c r="A132" s="12"/>
      <c r="B132" s="187"/>
      <c r="C132" s="188"/>
      <c r="D132" s="189" t="s">
        <v>74</v>
      </c>
      <c r="E132" s="201" t="s">
        <v>193</v>
      </c>
      <c r="F132" s="201" t="s">
        <v>197</v>
      </c>
      <c r="G132" s="188"/>
      <c r="H132" s="188"/>
      <c r="I132" s="191"/>
      <c r="J132" s="202">
        <f>BK132</f>
        <v>0</v>
      </c>
      <c r="K132" s="188"/>
      <c r="L132" s="193"/>
      <c r="M132" s="194"/>
      <c r="N132" s="195"/>
      <c r="O132" s="195"/>
      <c r="P132" s="196">
        <f>SUM(P133:P147)</f>
        <v>0</v>
      </c>
      <c r="Q132" s="195"/>
      <c r="R132" s="196">
        <f>SUM(R133:R147)</f>
        <v>0.0056029999999999995</v>
      </c>
      <c r="S132" s="195"/>
      <c r="T132" s="197">
        <f>SUM(T133:T147)</f>
        <v>2.8486799999999999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8" t="s">
        <v>83</v>
      </c>
      <c r="AT132" s="199" t="s">
        <v>74</v>
      </c>
      <c r="AU132" s="199" t="s">
        <v>83</v>
      </c>
      <c r="AY132" s="198" t="s">
        <v>137</v>
      </c>
      <c r="BK132" s="200">
        <f>SUM(BK133:BK147)</f>
        <v>0</v>
      </c>
    </row>
    <row r="133" s="2" customFormat="1" ht="21.75" customHeight="1">
      <c r="A133" s="37"/>
      <c r="B133" s="38"/>
      <c r="C133" s="203" t="s">
        <v>198</v>
      </c>
      <c r="D133" s="203" t="s">
        <v>140</v>
      </c>
      <c r="E133" s="204" t="s">
        <v>199</v>
      </c>
      <c r="F133" s="205" t="s">
        <v>200</v>
      </c>
      <c r="G133" s="206" t="s">
        <v>143</v>
      </c>
      <c r="H133" s="207">
        <v>43.100000000000001</v>
      </c>
      <c r="I133" s="208"/>
      <c r="J133" s="209">
        <f>ROUND(I133*H133,2)</f>
        <v>0</v>
      </c>
      <c r="K133" s="205" t="s">
        <v>144</v>
      </c>
      <c r="L133" s="43"/>
      <c r="M133" s="210" t="s">
        <v>19</v>
      </c>
      <c r="N133" s="211" t="s">
        <v>46</v>
      </c>
      <c r="O133" s="83"/>
      <c r="P133" s="212">
        <f>O133*H133</f>
        <v>0</v>
      </c>
      <c r="Q133" s="212">
        <v>0.00012999999999999999</v>
      </c>
      <c r="R133" s="212">
        <f>Q133*H133</f>
        <v>0.0056029999999999995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145</v>
      </c>
      <c r="AT133" s="214" t="s">
        <v>140</v>
      </c>
      <c r="AU133" s="214" t="s">
        <v>85</v>
      </c>
      <c r="AY133" s="16" t="s">
        <v>137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83</v>
      </c>
      <c r="BK133" s="215">
        <f>ROUND(I133*H133,2)</f>
        <v>0</v>
      </c>
      <c r="BL133" s="16" t="s">
        <v>145</v>
      </c>
      <c r="BM133" s="214" t="s">
        <v>201</v>
      </c>
    </row>
    <row r="134" s="2" customFormat="1">
      <c r="A134" s="37"/>
      <c r="B134" s="38"/>
      <c r="C134" s="39"/>
      <c r="D134" s="216" t="s">
        <v>147</v>
      </c>
      <c r="E134" s="39"/>
      <c r="F134" s="217" t="s">
        <v>202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147</v>
      </c>
      <c r="AU134" s="16" t="s">
        <v>85</v>
      </c>
    </row>
    <row r="135" s="2" customFormat="1">
      <c r="A135" s="37"/>
      <c r="B135" s="38"/>
      <c r="C135" s="39"/>
      <c r="D135" s="221" t="s">
        <v>149</v>
      </c>
      <c r="E135" s="39"/>
      <c r="F135" s="222" t="s">
        <v>203</v>
      </c>
      <c r="G135" s="39"/>
      <c r="H135" s="39"/>
      <c r="I135" s="218"/>
      <c r="J135" s="39"/>
      <c r="K135" s="39"/>
      <c r="L135" s="43"/>
      <c r="M135" s="219"/>
      <c r="N135" s="220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149</v>
      </c>
      <c r="AU135" s="16" t="s">
        <v>85</v>
      </c>
    </row>
    <row r="136" s="2" customFormat="1" ht="16.5" customHeight="1">
      <c r="A136" s="37"/>
      <c r="B136" s="38"/>
      <c r="C136" s="203" t="s">
        <v>204</v>
      </c>
      <c r="D136" s="203" t="s">
        <v>140</v>
      </c>
      <c r="E136" s="204" t="s">
        <v>205</v>
      </c>
      <c r="F136" s="205" t="s">
        <v>206</v>
      </c>
      <c r="G136" s="206" t="s">
        <v>143</v>
      </c>
      <c r="H136" s="207">
        <v>8.3800000000000008</v>
      </c>
      <c r="I136" s="208"/>
      <c r="J136" s="209">
        <f>ROUND(I136*H136,2)</f>
        <v>0</v>
      </c>
      <c r="K136" s="205" t="s">
        <v>144</v>
      </c>
      <c r="L136" s="43"/>
      <c r="M136" s="210" t="s">
        <v>19</v>
      </c>
      <c r="N136" s="211" t="s">
        <v>46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0.26100000000000001</v>
      </c>
      <c r="T136" s="213">
        <f>S136*H136</f>
        <v>2.1871800000000001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145</v>
      </c>
      <c r="AT136" s="214" t="s">
        <v>140</v>
      </c>
      <c r="AU136" s="214" t="s">
        <v>85</v>
      </c>
      <c r="AY136" s="16" t="s">
        <v>137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83</v>
      </c>
      <c r="BK136" s="215">
        <f>ROUND(I136*H136,2)</f>
        <v>0</v>
      </c>
      <c r="BL136" s="16" t="s">
        <v>145</v>
      </c>
      <c r="BM136" s="214" t="s">
        <v>207</v>
      </c>
    </row>
    <row r="137" s="2" customFormat="1">
      <c r="A137" s="37"/>
      <c r="B137" s="38"/>
      <c r="C137" s="39"/>
      <c r="D137" s="216" t="s">
        <v>147</v>
      </c>
      <c r="E137" s="39"/>
      <c r="F137" s="217" t="s">
        <v>208</v>
      </c>
      <c r="G137" s="39"/>
      <c r="H137" s="39"/>
      <c r="I137" s="218"/>
      <c r="J137" s="39"/>
      <c r="K137" s="39"/>
      <c r="L137" s="43"/>
      <c r="M137" s="219"/>
      <c r="N137" s="220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147</v>
      </c>
      <c r="AU137" s="16" t="s">
        <v>85</v>
      </c>
    </row>
    <row r="138" s="2" customFormat="1">
      <c r="A138" s="37"/>
      <c r="B138" s="38"/>
      <c r="C138" s="39"/>
      <c r="D138" s="221" t="s">
        <v>149</v>
      </c>
      <c r="E138" s="39"/>
      <c r="F138" s="222" t="s">
        <v>209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149</v>
      </c>
      <c r="AU138" s="16" t="s">
        <v>85</v>
      </c>
    </row>
    <row r="139" s="2" customFormat="1" ht="16.5" customHeight="1">
      <c r="A139" s="37"/>
      <c r="B139" s="38"/>
      <c r="C139" s="203" t="s">
        <v>210</v>
      </c>
      <c r="D139" s="203" t="s">
        <v>140</v>
      </c>
      <c r="E139" s="204" t="s">
        <v>211</v>
      </c>
      <c r="F139" s="205" t="s">
        <v>212</v>
      </c>
      <c r="G139" s="206" t="s">
        <v>143</v>
      </c>
      <c r="H139" s="207">
        <v>43.100000000000001</v>
      </c>
      <c r="I139" s="208"/>
      <c r="J139" s="209">
        <f>ROUND(I139*H139,2)</f>
        <v>0</v>
      </c>
      <c r="K139" s="205" t="s">
        <v>144</v>
      </c>
      <c r="L139" s="43"/>
      <c r="M139" s="210" t="s">
        <v>19</v>
      </c>
      <c r="N139" s="211" t="s">
        <v>46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145</v>
      </c>
      <c r="AT139" s="214" t="s">
        <v>140</v>
      </c>
      <c r="AU139" s="214" t="s">
        <v>85</v>
      </c>
      <c r="AY139" s="16" t="s">
        <v>137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83</v>
      </c>
      <c r="BK139" s="215">
        <f>ROUND(I139*H139,2)</f>
        <v>0</v>
      </c>
      <c r="BL139" s="16" t="s">
        <v>145</v>
      </c>
      <c r="BM139" s="214" t="s">
        <v>213</v>
      </c>
    </row>
    <row r="140" s="2" customFormat="1">
      <c r="A140" s="37"/>
      <c r="B140" s="38"/>
      <c r="C140" s="39"/>
      <c r="D140" s="216" t="s">
        <v>147</v>
      </c>
      <c r="E140" s="39"/>
      <c r="F140" s="217" t="s">
        <v>212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147</v>
      </c>
      <c r="AU140" s="16" t="s">
        <v>85</v>
      </c>
    </row>
    <row r="141" s="2" customFormat="1">
      <c r="A141" s="37"/>
      <c r="B141" s="38"/>
      <c r="C141" s="39"/>
      <c r="D141" s="221" t="s">
        <v>149</v>
      </c>
      <c r="E141" s="39"/>
      <c r="F141" s="222" t="s">
        <v>214</v>
      </c>
      <c r="G141" s="39"/>
      <c r="H141" s="39"/>
      <c r="I141" s="218"/>
      <c r="J141" s="39"/>
      <c r="K141" s="39"/>
      <c r="L141" s="43"/>
      <c r="M141" s="219"/>
      <c r="N141" s="220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149</v>
      </c>
      <c r="AU141" s="16" t="s">
        <v>85</v>
      </c>
    </row>
    <row r="142" s="2" customFormat="1" ht="16.5" customHeight="1">
      <c r="A142" s="37"/>
      <c r="B142" s="38"/>
      <c r="C142" s="203" t="s">
        <v>215</v>
      </c>
      <c r="D142" s="203" t="s">
        <v>140</v>
      </c>
      <c r="E142" s="204" t="s">
        <v>216</v>
      </c>
      <c r="F142" s="205" t="s">
        <v>217</v>
      </c>
      <c r="G142" s="206" t="s">
        <v>143</v>
      </c>
      <c r="H142" s="207">
        <v>301.69999999999999</v>
      </c>
      <c r="I142" s="208"/>
      <c r="J142" s="209">
        <f>ROUND(I142*H142,2)</f>
        <v>0</v>
      </c>
      <c r="K142" s="205" t="s">
        <v>144</v>
      </c>
      <c r="L142" s="43"/>
      <c r="M142" s="210" t="s">
        <v>19</v>
      </c>
      <c r="N142" s="211" t="s">
        <v>46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145</v>
      </c>
      <c r="AT142" s="214" t="s">
        <v>140</v>
      </c>
      <c r="AU142" s="214" t="s">
        <v>85</v>
      </c>
      <c r="AY142" s="16" t="s">
        <v>137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83</v>
      </c>
      <c r="BK142" s="215">
        <f>ROUND(I142*H142,2)</f>
        <v>0</v>
      </c>
      <c r="BL142" s="16" t="s">
        <v>145</v>
      </c>
      <c r="BM142" s="214" t="s">
        <v>218</v>
      </c>
    </row>
    <row r="143" s="2" customFormat="1">
      <c r="A143" s="37"/>
      <c r="B143" s="38"/>
      <c r="C143" s="39"/>
      <c r="D143" s="216" t="s">
        <v>147</v>
      </c>
      <c r="E143" s="39"/>
      <c r="F143" s="217" t="s">
        <v>219</v>
      </c>
      <c r="G143" s="39"/>
      <c r="H143" s="39"/>
      <c r="I143" s="218"/>
      <c r="J143" s="39"/>
      <c r="K143" s="39"/>
      <c r="L143" s="43"/>
      <c r="M143" s="219"/>
      <c r="N143" s="220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147</v>
      </c>
      <c r="AU143" s="16" t="s">
        <v>85</v>
      </c>
    </row>
    <row r="144" s="2" customFormat="1">
      <c r="A144" s="37"/>
      <c r="B144" s="38"/>
      <c r="C144" s="39"/>
      <c r="D144" s="221" t="s">
        <v>149</v>
      </c>
      <c r="E144" s="39"/>
      <c r="F144" s="222" t="s">
        <v>220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149</v>
      </c>
      <c r="AU144" s="16" t="s">
        <v>85</v>
      </c>
    </row>
    <row r="145" s="2" customFormat="1" ht="16.5" customHeight="1">
      <c r="A145" s="37"/>
      <c r="B145" s="38"/>
      <c r="C145" s="203" t="s">
        <v>221</v>
      </c>
      <c r="D145" s="203" t="s">
        <v>140</v>
      </c>
      <c r="E145" s="204" t="s">
        <v>222</v>
      </c>
      <c r="F145" s="205" t="s">
        <v>223</v>
      </c>
      <c r="G145" s="206" t="s">
        <v>143</v>
      </c>
      <c r="H145" s="207">
        <v>18.899999999999999</v>
      </c>
      <c r="I145" s="208"/>
      <c r="J145" s="209">
        <f>ROUND(I145*H145,2)</f>
        <v>0</v>
      </c>
      <c r="K145" s="205" t="s">
        <v>144</v>
      </c>
      <c r="L145" s="43"/>
      <c r="M145" s="210" t="s">
        <v>19</v>
      </c>
      <c r="N145" s="211" t="s">
        <v>46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0.035000000000000003</v>
      </c>
      <c r="T145" s="213">
        <f>S145*H145</f>
        <v>0.66149999999999998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145</v>
      </c>
      <c r="AT145" s="214" t="s">
        <v>140</v>
      </c>
      <c r="AU145" s="214" t="s">
        <v>85</v>
      </c>
      <c r="AY145" s="16" t="s">
        <v>137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83</v>
      </c>
      <c r="BK145" s="215">
        <f>ROUND(I145*H145,2)</f>
        <v>0</v>
      </c>
      <c r="BL145" s="16" t="s">
        <v>145</v>
      </c>
      <c r="BM145" s="214" t="s">
        <v>224</v>
      </c>
    </row>
    <row r="146" s="2" customFormat="1">
      <c r="A146" s="37"/>
      <c r="B146" s="38"/>
      <c r="C146" s="39"/>
      <c r="D146" s="216" t="s">
        <v>147</v>
      </c>
      <c r="E146" s="39"/>
      <c r="F146" s="217" t="s">
        <v>225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147</v>
      </c>
      <c r="AU146" s="16" t="s">
        <v>85</v>
      </c>
    </row>
    <row r="147" s="2" customFormat="1">
      <c r="A147" s="37"/>
      <c r="B147" s="38"/>
      <c r="C147" s="39"/>
      <c r="D147" s="221" t="s">
        <v>149</v>
      </c>
      <c r="E147" s="39"/>
      <c r="F147" s="222" t="s">
        <v>226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149</v>
      </c>
      <c r="AU147" s="16" t="s">
        <v>85</v>
      </c>
    </row>
    <row r="148" s="12" customFormat="1" ht="22.8" customHeight="1">
      <c r="A148" s="12"/>
      <c r="B148" s="187"/>
      <c r="C148" s="188"/>
      <c r="D148" s="189" t="s">
        <v>74</v>
      </c>
      <c r="E148" s="201" t="s">
        <v>227</v>
      </c>
      <c r="F148" s="201" t="s">
        <v>228</v>
      </c>
      <c r="G148" s="188"/>
      <c r="H148" s="188"/>
      <c r="I148" s="191"/>
      <c r="J148" s="202">
        <f>BK148</f>
        <v>0</v>
      </c>
      <c r="K148" s="188"/>
      <c r="L148" s="193"/>
      <c r="M148" s="194"/>
      <c r="N148" s="195"/>
      <c r="O148" s="195"/>
      <c r="P148" s="196">
        <f>SUM(P149:P160)</f>
        <v>0</v>
      </c>
      <c r="Q148" s="195"/>
      <c r="R148" s="196">
        <f>SUM(R149:R160)</f>
        <v>0</v>
      </c>
      <c r="S148" s="195"/>
      <c r="T148" s="197">
        <f>SUM(T149:T160)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8" t="s">
        <v>83</v>
      </c>
      <c r="AT148" s="199" t="s">
        <v>74</v>
      </c>
      <c r="AU148" s="199" t="s">
        <v>83</v>
      </c>
      <c r="AY148" s="198" t="s">
        <v>137</v>
      </c>
      <c r="BK148" s="200">
        <f>SUM(BK149:BK160)</f>
        <v>0</v>
      </c>
    </row>
    <row r="149" s="2" customFormat="1" ht="21.75" customHeight="1">
      <c r="A149" s="37"/>
      <c r="B149" s="38"/>
      <c r="C149" s="203" t="s">
        <v>8</v>
      </c>
      <c r="D149" s="203" t="s">
        <v>140</v>
      </c>
      <c r="E149" s="204" t="s">
        <v>229</v>
      </c>
      <c r="F149" s="205" t="s">
        <v>230</v>
      </c>
      <c r="G149" s="206" t="s">
        <v>231</v>
      </c>
      <c r="H149" s="207">
        <v>5</v>
      </c>
      <c r="I149" s="208"/>
      <c r="J149" s="209">
        <f>ROUND(I149*H149,2)</f>
        <v>0</v>
      </c>
      <c r="K149" s="205" t="s">
        <v>144</v>
      </c>
      <c r="L149" s="43"/>
      <c r="M149" s="210" t="s">
        <v>19</v>
      </c>
      <c r="N149" s="211" t="s">
        <v>46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145</v>
      </c>
      <c r="AT149" s="214" t="s">
        <v>140</v>
      </c>
      <c r="AU149" s="214" t="s">
        <v>85</v>
      </c>
      <c r="AY149" s="16" t="s">
        <v>137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83</v>
      </c>
      <c r="BK149" s="215">
        <f>ROUND(I149*H149,2)</f>
        <v>0</v>
      </c>
      <c r="BL149" s="16" t="s">
        <v>145</v>
      </c>
      <c r="BM149" s="214" t="s">
        <v>232</v>
      </c>
    </row>
    <row r="150" s="2" customFormat="1">
      <c r="A150" s="37"/>
      <c r="B150" s="38"/>
      <c r="C150" s="39"/>
      <c r="D150" s="216" t="s">
        <v>147</v>
      </c>
      <c r="E150" s="39"/>
      <c r="F150" s="217" t="s">
        <v>230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147</v>
      </c>
      <c r="AU150" s="16" t="s">
        <v>85</v>
      </c>
    </row>
    <row r="151" s="2" customFormat="1">
      <c r="A151" s="37"/>
      <c r="B151" s="38"/>
      <c r="C151" s="39"/>
      <c r="D151" s="221" t="s">
        <v>149</v>
      </c>
      <c r="E151" s="39"/>
      <c r="F151" s="222" t="s">
        <v>233</v>
      </c>
      <c r="G151" s="39"/>
      <c r="H151" s="39"/>
      <c r="I151" s="218"/>
      <c r="J151" s="39"/>
      <c r="K151" s="39"/>
      <c r="L151" s="43"/>
      <c r="M151" s="219"/>
      <c r="N151" s="220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149</v>
      </c>
      <c r="AU151" s="16" t="s">
        <v>85</v>
      </c>
    </row>
    <row r="152" s="2" customFormat="1" ht="16.5" customHeight="1">
      <c r="A152" s="37"/>
      <c r="B152" s="38"/>
      <c r="C152" s="203" t="s">
        <v>234</v>
      </c>
      <c r="D152" s="203" t="s">
        <v>140</v>
      </c>
      <c r="E152" s="204" t="s">
        <v>235</v>
      </c>
      <c r="F152" s="205" t="s">
        <v>236</v>
      </c>
      <c r="G152" s="206" t="s">
        <v>231</v>
      </c>
      <c r="H152" s="207">
        <v>5</v>
      </c>
      <c r="I152" s="208"/>
      <c r="J152" s="209">
        <f>ROUND(I152*H152,2)</f>
        <v>0</v>
      </c>
      <c r="K152" s="205" t="s">
        <v>144</v>
      </c>
      <c r="L152" s="43"/>
      <c r="M152" s="210" t="s">
        <v>19</v>
      </c>
      <c r="N152" s="211" t="s">
        <v>46</v>
      </c>
      <c r="O152" s="83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145</v>
      </c>
      <c r="AT152" s="214" t="s">
        <v>140</v>
      </c>
      <c r="AU152" s="214" t="s">
        <v>85</v>
      </c>
      <c r="AY152" s="16" t="s">
        <v>137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83</v>
      </c>
      <c r="BK152" s="215">
        <f>ROUND(I152*H152,2)</f>
        <v>0</v>
      </c>
      <c r="BL152" s="16" t="s">
        <v>145</v>
      </c>
      <c r="BM152" s="214" t="s">
        <v>237</v>
      </c>
    </row>
    <row r="153" s="2" customFormat="1">
      <c r="A153" s="37"/>
      <c r="B153" s="38"/>
      <c r="C153" s="39"/>
      <c r="D153" s="216" t="s">
        <v>147</v>
      </c>
      <c r="E153" s="39"/>
      <c r="F153" s="217" t="s">
        <v>236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147</v>
      </c>
      <c r="AU153" s="16" t="s">
        <v>85</v>
      </c>
    </row>
    <row r="154" s="2" customFormat="1">
      <c r="A154" s="37"/>
      <c r="B154" s="38"/>
      <c r="C154" s="39"/>
      <c r="D154" s="221" t="s">
        <v>149</v>
      </c>
      <c r="E154" s="39"/>
      <c r="F154" s="222" t="s">
        <v>238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149</v>
      </c>
      <c r="AU154" s="16" t="s">
        <v>85</v>
      </c>
    </row>
    <row r="155" s="2" customFormat="1" ht="16.5" customHeight="1">
      <c r="A155" s="37"/>
      <c r="B155" s="38"/>
      <c r="C155" s="203" t="s">
        <v>239</v>
      </c>
      <c r="D155" s="203" t="s">
        <v>140</v>
      </c>
      <c r="E155" s="204" t="s">
        <v>240</v>
      </c>
      <c r="F155" s="205" t="s">
        <v>241</v>
      </c>
      <c r="G155" s="206" t="s">
        <v>231</v>
      </c>
      <c r="H155" s="207">
        <v>50</v>
      </c>
      <c r="I155" s="208"/>
      <c r="J155" s="209">
        <f>ROUND(I155*H155,2)</f>
        <v>0</v>
      </c>
      <c r="K155" s="205" t="s">
        <v>144</v>
      </c>
      <c r="L155" s="43"/>
      <c r="M155" s="210" t="s">
        <v>19</v>
      </c>
      <c r="N155" s="211" t="s">
        <v>46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145</v>
      </c>
      <c r="AT155" s="214" t="s">
        <v>140</v>
      </c>
      <c r="AU155" s="214" t="s">
        <v>85</v>
      </c>
      <c r="AY155" s="16" t="s">
        <v>137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83</v>
      </c>
      <c r="BK155" s="215">
        <f>ROUND(I155*H155,2)</f>
        <v>0</v>
      </c>
      <c r="BL155" s="16" t="s">
        <v>145</v>
      </c>
      <c r="BM155" s="214" t="s">
        <v>242</v>
      </c>
    </row>
    <row r="156" s="2" customFormat="1">
      <c r="A156" s="37"/>
      <c r="B156" s="38"/>
      <c r="C156" s="39"/>
      <c r="D156" s="216" t="s">
        <v>147</v>
      </c>
      <c r="E156" s="39"/>
      <c r="F156" s="217" t="s">
        <v>241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147</v>
      </c>
      <c r="AU156" s="16" t="s">
        <v>85</v>
      </c>
    </row>
    <row r="157" s="2" customFormat="1">
      <c r="A157" s="37"/>
      <c r="B157" s="38"/>
      <c r="C157" s="39"/>
      <c r="D157" s="221" t="s">
        <v>149</v>
      </c>
      <c r="E157" s="39"/>
      <c r="F157" s="222" t="s">
        <v>243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149</v>
      </c>
      <c r="AU157" s="16" t="s">
        <v>85</v>
      </c>
    </row>
    <row r="158" s="2" customFormat="1" ht="24.15" customHeight="1">
      <c r="A158" s="37"/>
      <c r="B158" s="38"/>
      <c r="C158" s="203" t="s">
        <v>244</v>
      </c>
      <c r="D158" s="203" t="s">
        <v>140</v>
      </c>
      <c r="E158" s="204" t="s">
        <v>245</v>
      </c>
      <c r="F158" s="205" t="s">
        <v>246</v>
      </c>
      <c r="G158" s="206" t="s">
        <v>231</v>
      </c>
      <c r="H158" s="207">
        <v>5</v>
      </c>
      <c r="I158" s="208"/>
      <c r="J158" s="209">
        <f>ROUND(I158*H158,2)</f>
        <v>0</v>
      </c>
      <c r="K158" s="205" t="s">
        <v>144</v>
      </c>
      <c r="L158" s="43"/>
      <c r="M158" s="210" t="s">
        <v>19</v>
      </c>
      <c r="N158" s="211" t="s">
        <v>46</v>
      </c>
      <c r="O158" s="83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145</v>
      </c>
      <c r="AT158" s="214" t="s">
        <v>140</v>
      </c>
      <c r="AU158" s="214" t="s">
        <v>85</v>
      </c>
      <c r="AY158" s="16" t="s">
        <v>137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83</v>
      </c>
      <c r="BK158" s="215">
        <f>ROUND(I158*H158,2)</f>
        <v>0</v>
      </c>
      <c r="BL158" s="16" t="s">
        <v>145</v>
      </c>
      <c r="BM158" s="214" t="s">
        <v>247</v>
      </c>
    </row>
    <row r="159" s="2" customFormat="1">
      <c r="A159" s="37"/>
      <c r="B159" s="38"/>
      <c r="C159" s="39"/>
      <c r="D159" s="216" t="s">
        <v>147</v>
      </c>
      <c r="E159" s="39"/>
      <c r="F159" s="217" t="s">
        <v>246</v>
      </c>
      <c r="G159" s="39"/>
      <c r="H159" s="39"/>
      <c r="I159" s="218"/>
      <c r="J159" s="39"/>
      <c r="K159" s="39"/>
      <c r="L159" s="43"/>
      <c r="M159" s="219"/>
      <c r="N159" s="220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147</v>
      </c>
      <c r="AU159" s="16" t="s">
        <v>85</v>
      </c>
    </row>
    <row r="160" s="2" customFormat="1">
      <c r="A160" s="37"/>
      <c r="B160" s="38"/>
      <c r="C160" s="39"/>
      <c r="D160" s="221" t="s">
        <v>149</v>
      </c>
      <c r="E160" s="39"/>
      <c r="F160" s="222" t="s">
        <v>248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149</v>
      </c>
      <c r="AU160" s="16" t="s">
        <v>85</v>
      </c>
    </row>
    <row r="161" s="12" customFormat="1" ht="22.8" customHeight="1">
      <c r="A161" s="12"/>
      <c r="B161" s="187"/>
      <c r="C161" s="188"/>
      <c r="D161" s="189" t="s">
        <v>74</v>
      </c>
      <c r="E161" s="201" t="s">
        <v>249</v>
      </c>
      <c r="F161" s="201" t="s">
        <v>250</v>
      </c>
      <c r="G161" s="188"/>
      <c r="H161" s="188"/>
      <c r="I161" s="191"/>
      <c r="J161" s="202">
        <f>BK161</f>
        <v>0</v>
      </c>
      <c r="K161" s="188"/>
      <c r="L161" s="193"/>
      <c r="M161" s="194"/>
      <c r="N161" s="195"/>
      <c r="O161" s="195"/>
      <c r="P161" s="196">
        <f>SUM(P162:P164)</f>
        <v>0</v>
      </c>
      <c r="Q161" s="195"/>
      <c r="R161" s="196">
        <f>SUM(R162:R164)</f>
        <v>0</v>
      </c>
      <c r="S161" s="195"/>
      <c r="T161" s="197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8" t="s">
        <v>83</v>
      </c>
      <c r="AT161" s="199" t="s">
        <v>74</v>
      </c>
      <c r="AU161" s="199" t="s">
        <v>83</v>
      </c>
      <c r="AY161" s="198" t="s">
        <v>137</v>
      </c>
      <c r="BK161" s="200">
        <f>SUM(BK162:BK164)</f>
        <v>0</v>
      </c>
    </row>
    <row r="162" s="2" customFormat="1" ht="16.5" customHeight="1">
      <c r="A162" s="37"/>
      <c r="B162" s="38"/>
      <c r="C162" s="203" t="s">
        <v>251</v>
      </c>
      <c r="D162" s="203" t="s">
        <v>140</v>
      </c>
      <c r="E162" s="204" t="s">
        <v>252</v>
      </c>
      <c r="F162" s="205" t="s">
        <v>253</v>
      </c>
      <c r="G162" s="206" t="s">
        <v>231</v>
      </c>
      <c r="H162" s="207">
        <v>0</v>
      </c>
      <c r="I162" s="208"/>
      <c r="J162" s="209">
        <f>ROUND(I162*H162,2)</f>
        <v>0</v>
      </c>
      <c r="K162" s="205" t="s">
        <v>144</v>
      </c>
      <c r="L162" s="43"/>
      <c r="M162" s="210" t="s">
        <v>19</v>
      </c>
      <c r="N162" s="211" t="s">
        <v>46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145</v>
      </c>
      <c r="AT162" s="214" t="s">
        <v>140</v>
      </c>
      <c r="AU162" s="214" t="s">
        <v>85</v>
      </c>
      <c r="AY162" s="16" t="s">
        <v>137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83</v>
      </c>
      <c r="BK162" s="215">
        <f>ROUND(I162*H162,2)</f>
        <v>0</v>
      </c>
      <c r="BL162" s="16" t="s">
        <v>145</v>
      </c>
      <c r="BM162" s="214" t="s">
        <v>254</v>
      </c>
    </row>
    <row r="163" s="2" customFormat="1">
      <c r="A163" s="37"/>
      <c r="B163" s="38"/>
      <c r="C163" s="39"/>
      <c r="D163" s="216" t="s">
        <v>147</v>
      </c>
      <c r="E163" s="39"/>
      <c r="F163" s="217" t="s">
        <v>255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147</v>
      </c>
      <c r="AU163" s="16" t="s">
        <v>85</v>
      </c>
    </row>
    <row r="164" s="2" customFormat="1">
      <c r="A164" s="37"/>
      <c r="B164" s="38"/>
      <c r="C164" s="39"/>
      <c r="D164" s="221" t="s">
        <v>149</v>
      </c>
      <c r="E164" s="39"/>
      <c r="F164" s="222" t="s">
        <v>256</v>
      </c>
      <c r="G164" s="39"/>
      <c r="H164" s="39"/>
      <c r="I164" s="218"/>
      <c r="J164" s="39"/>
      <c r="K164" s="39"/>
      <c r="L164" s="43"/>
      <c r="M164" s="219"/>
      <c r="N164" s="220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149</v>
      </c>
      <c r="AU164" s="16" t="s">
        <v>85</v>
      </c>
    </row>
    <row r="165" s="12" customFormat="1" ht="25.92" customHeight="1">
      <c r="A165" s="12"/>
      <c r="B165" s="187"/>
      <c r="C165" s="188"/>
      <c r="D165" s="189" t="s">
        <v>74</v>
      </c>
      <c r="E165" s="190" t="s">
        <v>257</v>
      </c>
      <c r="F165" s="190" t="s">
        <v>258</v>
      </c>
      <c r="G165" s="188"/>
      <c r="H165" s="188"/>
      <c r="I165" s="191"/>
      <c r="J165" s="192">
        <f>BK165</f>
        <v>0</v>
      </c>
      <c r="K165" s="188"/>
      <c r="L165" s="193"/>
      <c r="M165" s="194"/>
      <c r="N165" s="195"/>
      <c r="O165" s="195"/>
      <c r="P165" s="196">
        <f>P166+P188+P207+P270+P292+P301+P319+P329+P357+P363+P386+P415+P441+P460</f>
        <v>0</v>
      </c>
      <c r="Q165" s="195"/>
      <c r="R165" s="196">
        <f>R166+R188+R207+R270+R292+R301+R319+R329+R357+R363+R386+R415+R441+R460</f>
        <v>4.3065677999999989</v>
      </c>
      <c r="S165" s="195"/>
      <c r="T165" s="197">
        <f>T166+T188+T207+T270+T292+T301+T319+T329+T357+T363+T386+T415+T441+T460</f>
        <v>1.3685381999999997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8" t="s">
        <v>85</v>
      </c>
      <c r="AT165" s="199" t="s">
        <v>74</v>
      </c>
      <c r="AU165" s="199" t="s">
        <v>75</v>
      </c>
      <c r="AY165" s="198" t="s">
        <v>137</v>
      </c>
      <c r="BK165" s="200">
        <f>BK166+BK188+BK207+BK270+BK292+BK301+BK319+BK329+BK357+BK363+BK386+BK415+BK441+BK460</f>
        <v>0</v>
      </c>
    </row>
    <row r="166" s="12" customFormat="1" ht="22.8" customHeight="1">
      <c r="A166" s="12"/>
      <c r="B166" s="187"/>
      <c r="C166" s="188"/>
      <c r="D166" s="189" t="s">
        <v>74</v>
      </c>
      <c r="E166" s="201" t="s">
        <v>259</v>
      </c>
      <c r="F166" s="201" t="s">
        <v>260</v>
      </c>
      <c r="G166" s="188"/>
      <c r="H166" s="188"/>
      <c r="I166" s="191"/>
      <c r="J166" s="202">
        <f>BK166</f>
        <v>0</v>
      </c>
      <c r="K166" s="188"/>
      <c r="L166" s="193"/>
      <c r="M166" s="194"/>
      <c r="N166" s="195"/>
      <c r="O166" s="195"/>
      <c r="P166" s="196">
        <f>SUM(P167:P187)</f>
        <v>0</v>
      </c>
      <c r="Q166" s="195"/>
      <c r="R166" s="196">
        <f>SUM(R167:R187)</f>
        <v>0.0075300000000000002</v>
      </c>
      <c r="S166" s="195"/>
      <c r="T166" s="197">
        <f>SUM(T167:T187)</f>
        <v>0.029610000000000001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8" t="s">
        <v>85</v>
      </c>
      <c r="AT166" s="199" t="s">
        <v>74</v>
      </c>
      <c r="AU166" s="199" t="s">
        <v>83</v>
      </c>
      <c r="AY166" s="198" t="s">
        <v>137</v>
      </c>
      <c r="BK166" s="200">
        <f>SUM(BK167:BK187)</f>
        <v>0</v>
      </c>
    </row>
    <row r="167" s="2" customFormat="1" ht="16.5" customHeight="1">
      <c r="A167" s="37"/>
      <c r="B167" s="38"/>
      <c r="C167" s="203" t="s">
        <v>261</v>
      </c>
      <c r="D167" s="203" t="s">
        <v>140</v>
      </c>
      <c r="E167" s="204" t="s">
        <v>262</v>
      </c>
      <c r="F167" s="205" t="s">
        <v>263</v>
      </c>
      <c r="G167" s="206" t="s">
        <v>264</v>
      </c>
      <c r="H167" s="207">
        <v>3</v>
      </c>
      <c r="I167" s="208"/>
      <c r="J167" s="209">
        <f>ROUND(I167*H167,2)</f>
        <v>0</v>
      </c>
      <c r="K167" s="205" t="s">
        <v>144</v>
      </c>
      <c r="L167" s="43"/>
      <c r="M167" s="210" t="s">
        <v>19</v>
      </c>
      <c r="N167" s="211" t="s">
        <v>46</v>
      </c>
      <c r="O167" s="83"/>
      <c r="P167" s="212">
        <f>O167*H167</f>
        <v>0</v>
      </c>
      <c r="Q167" s="212">
        <v>0.00048000000000000001</v>
      </c>
      <c r="R167" s="212">
        <f>Q167*H167</f>
        <v>0.0014400000000000001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234</v>
      </c>
      <c r="AT167" s="214" t="s">
        <v>140</v>
      </c>
      <c r="AU167" s="214" t="s">
        <v>85</v>
      </c>
      <c r="AY167" s="16" t="s">
        <v>137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83</v>
      </c>
      <c r="BK167" s="215">
        <f>ROUND(I167*H167,2)</f>
        <v>0</v>
      </c>
      <c r="BL167" s="16" t="s">
        <v>234</v>
      </c>
      <c r="BM167" s="214" t="s">
        <v>265</v>
      </c>
    </row>
    <row r="168" s="2" customFormat="1">
      <c r="A168" s="37"/>
      <c r="B168" s="38"/>
      <c r="C168" s="39"/>
      <c r="D168" s="216" t="s">
        <v>147</v>
      </c>
      <c r="E168" s="39"/>
      <c r="F168" s="217" t="s">
        <v>263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147</v>
      </c>
      <c r="AU168" s="16" t="s">
        <v>85</v>
      </c>
    </row>
    <row r="169" s="2" customFormat="1">
      <c r="A169" s="37"/>
      <c r="B169" s="38"/>
      <c r="C169" s="39"/>
      <c r="D169" s="221" t="s">
        <v>149</v>
      </c>
      <c r="E169" s="39"/>
      <c r="F169" s="222" t="s">
        <v>266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149</v>
      </c>
      <c r="AU169" s="16" t="s">
        <v>85</v>
      </c>
    </row>
    <row r="170" s="2" customFormat="1" ht="16.5" customHeight="1">
      <c r="A170" s="37"/>
      <c r="B170" s="38"/>
      <c r="C170" s="203" t="s">
        <v>7</v>
      </c>
      <c r="D170" s="203" t="s">
        <v>140</v>
      </c>
      <c r="E170" s="204" t="s">
        <v>267</v>
      </c>
      <c r="F170" s="205" t="s">
        <v>268</v>
      </c>
      <c r="G170" s="206" t="s">
        <v>264</v>
      </c>
      <c r="H170" s="207">
        <v>4</v>
      </c>
      <c r="I170" s="208"/>
      <c r="J170" s="209">
        <f>ROUND(I170*H170,2)</f>
        <v>0</v>
      </c>
      <c r="K170" s="205" t="s">
        <v>144</v>
      </c>
      <c r="L170" s="43"/>
      <c r="M170" s="210" t="s">
        <v>19</v>
      </c>
      <c r="N170" s="211" t="s">
        <v>46</v>
      </c>
      <c r="O170" s="83"/>
      <c r="P170" s="212">
        <f>O170*H170</f>
        <v>0</v>
      </c>
      <c r="Q170" s="212">
        <v>0.00071000000000000002</v>
      </c>
      <c r="R170" s="212">
        <f>Q170*H170</f>
        <v>0.0028400000000000001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234</v>
      </c>
      <c r="AT170" s="214" t="s">
        <v>140</v>
      </c>
      <c r="AU170" s="214" t="s">
        <v>85</v>
      </c>
      <c r="AY170" s="16" t="s">
        <v>137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83</v>
      </c>
      <c r="BK170" s="215">
        <f>ROUND(I170*H170,2)</f>
        <v>0</v>
      </c>
      <c r="BL170" s="16" t="s">
        <v>234</v>
      </c>
      <c r="BM170" s="214" t="s">
        <v>269</v>
      </c>
    </row>
    <row r="171" s="2" customFormat="1">
      <c r="A171" s="37"/>
      <c r="B171" s="38"/>
      <c r="C171" s="39"/>
      <c r="D171" s="216" t="s">
        <v>147</v>
      </c>
      <c r="E171" s="39"/>
      <c r="F171" s="217" t="s">
        <v>270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147</v>
      </c>
      <c r="AU171" s="16" t="s">
        <v>85</v>
      </c>
    </row>
    <row r="172" s="2" customFormat="1">
      <c r="A172" s="37"/>
      <c r="B172" s="38"/>
      <c r="C172" s="39"/>
      <c r="D172" s="221" t="s">
        <v>149</v>
      </c>
      <c r="E172" s="39"/>
      <c r="F172" s="222" t="s">
        <v>271</v>
      </c>
      <c r="G172" s="39"/>
      <c r="H172" s="39"/>
      <c r="I172" s="218"/>
      <c r="J172" s="39"/>
      <c r="K172" s="39"/>
      <c r="L172" s="43"/>
      <c r="M172" s="219"/>
      <c r="N172" s="220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149</v>
      </c>
      <c r="AU172" s="16" t="s">
        <v>85</v>
      </c>
    </row>
    <row r="173" s="2" customFormat="1" ht="16.5" customHeight="1">
      <c r="A173" s="37"/>
      <c r="B173" s="38"/>
      <c r="C173" s="203" t="s">
        <v>272</v>
      </c>
      <c r="D173" s="203" t="s">
        <v>140</v>
      </c>
      <c r="E173" s="204" t="s">
        <v>273</v>
      </c>
      <c r="F173" s="205" t="s">
        <v>274</v>
      </c>
      <c r="G173" s="206" t="s">
        <v>264</v>
      </c>
      <c r="H173" s="207">
        <v>1</v>
      </c>
      <c r="I173" s="208"/>
      <c r="J173" s="209">
        <f>ROUND(I173*H173,2)</f>
        <v>0</v>
      </c>
      <c r="K173" s="205" t="s">
        <v>144</v>
      </c>
      <c r="L173" s="43"/>
      <c r="M173" s="210" t="s">
        <v>19</v>
      </c>
      <c r="N173" s="211" t="s">
        <v>46</v>
      </c>
      <c r="O173" s="83"/>
      <c r="P173" s="212">
        <f>O173*H173</f>
        <v>0</v>
      </c>
      <c r="Q173" s="212">
        <v>0.0022399999999999998</v>
      </c>
      <c r="R173" s="212">
        <f>Q173*H173</f>
        <v>0.0022399999999999998</v>
      </c>
      <c r="S173" s="212">
        <v>0</v>
      </c>
      <c r="T173" s="21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4" t="s">
        <v>234</v>
      </c>
      <c r="AT173" s="214" t="s">
        <v>140</v>
      </c>
      <c r="AU173" s="214" t="s">
        <v>85</v>
      </c>
      <c r="AY173" s="16" t="s">
        <v>137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83</v>
      </c>
      <c r="BK173" s="215">
        <f>ROUND(I173*H173,2)</f>
        <v>0</v>
      </c>
      <c r="BL173" s="16" t="s">
        <v>234</v>
      </c>
      <c r="BM173" s="214" t="s">
        <v>275</v>
      </c>
    </row>
    <row r="174" s="2" customFormat="1">
      <c r="A174" s="37"/>
      <c r="B174" s="38"/>
      <c r="C174" s="39"/>
      <c r="D174" s="216" t="s">
        <v>147</v>
      </c>
      <c r="E174" s="39"/>
      <c r="F174" s="217" t="s">
        <v>276</v>
      </c>
      <c r="G174" s="39"/>
      <c r="H174" s="39"/>
      <c r="I174" s="218"/>
      <c r="J174" s="39"/>
      <c r="K174" s="39"/>
      <c r="L174" s="43"/>
      <c r="M174" s="219"/>
      <c r="N174" s="220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147</v>
      </c>
      <c r="AU174" s="16" t="s">
        <v>85</v>
      </c>
    </row>
    <row r="175" s="2" customFormat="1">
      <c r="A175" s="37"/>
      <c r="B175" s="38"/>
      <c r="C175" s="39"/>
      <c r="D175" s="221" t="s">
        <v>149</v>
      </c>
      <c r="E175" s="39"/>
      <c r="F175" s="222" t="s">
        <v>277</v>
      </c>
      <c r="G175" s="39"/>
      <c r="H175" s="39"/>
      <c r="I175" s="218"/>
      <c r="J175" s="39"/>
      <c r="K175" s="39"/>
      <c r="L175" s="43"/>
      <c r="M175" s="219"/>
      <c r="N175" s="220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149</v>
      </c>
      <c r="AU175" s="16" t="s">
        <v>85</v>
      </c>
    </row>
    <row r="176" s="2" customFormat="1" ht="16.5" customHeight="1">
      <c r="A176" s="37"/>
      <c r="B176" s="38"/>
      <c r="C176" s="203" t="s">
        <v>278</v>
      </c>
      <c r="D176" s="203" t="s">
        <v>140</v>
      </c>
      <c r="E176" s="204" t="s">
        <v>279</v>
      </c>
      <c r="F176" s="205" t="s">
        <v>280</v>
      </c>
      <c r="G176" s="206" t="s">
        <v>184</v>
      </c>
      <c r="H176" s="207">
        <v>1</v>
      </c>
      <c r="I176" s="208"/>
      <c r="J176" s="209">
        <f>ROUND(I176*H176,2)</f>
        <v>0</v>
      </c>
      <c r="K176" s="205" t="s">
        <v>144</v>
      </c>
      <c r="L176" s="43"/>
      <c r="M176" s="210" t="s">
        <v>19</v>
      </c>
      <c r="N176" s="211" t="s">
        <v>46</v>
      </c>
      <c r="O176" s="83"/>
      <c r="P176" s="212">
        <f>O176*H176</f>
        <v>0</v>
      </c>
      <c r="Q176" s="212">
        <v>0</v>
      </c>
      <c r="R176" s="212">
        <f>Q176*H176</f>
        <v>0</v>
      </c>
      <c r="S176" s="212">
        <v>0.029610000000000001</v>
      </c>
      <c r="T176" s="213">
        <f>S176*H176</f>
        <v>0.029610000000000001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234</v>
      </c>
      <c r="AT176" s="214" t="s">
        <v>140</v>
      </c>
      <c r="AU176" s="214" t="s">
        <v>85</v>
      </c>
      <c r="AY176" s="16" t="s">
        <v>137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83</v>
      </c>
      <c r="BK176" s="215">
        <f>ROUND(I176*H176,2)</f>
        <v>0</v>
      </c>
      <c r="BL176" s="16" t="s">
        <v>234</v>
      </c>
      <c r="BM176" s="214" t="s">
        <v>281</v>
      </c>
    </row>
    <row r="177" s="2" customFormat="1">
      <c r="A177" s="37"/>
      <c r="B177" s="38"/>
      <c r="C177" s="39"/>
      <c r="D177" s="216" t="s">
        <v>147</v>
      </c>
      <c r="E177" s="39"/>
      <c r="F177" s="217" t="s">
        <v>280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147</v>
      </c>
      <c r="AU177" s="16" t="s">
        <v>85</v>
      </c>
    </row>
    <row r="178" s="2" customFormat="1">
      <c r="A178" s="37"/>
      <c r="B178" s="38"/>
      <c r="C178" s="39"/>
      <c r="D178" s="221" t="s">
        <v>149</v>
      </c>
      <c r="E178" s="39"/>
      <c r="F178" s="222" t="s">
        <v>282</v>
      </c>
      <c r="G178" s="39"/>
      <c r="H178" s="39"/>
      <c r="I178" s="218"/>
      <c r="J178" s="39"/>
      <c r="K178" s="39"/>
      <c r="L178" s="43"/>
      <c r="M178" s="219"/>
      <c r="N178" s="220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149</v>
      </c>
      <c r="AU178" s="16" t="s">
        <v>85</v>
      </c>
    </row>
    <row r="179" s="2" customFormat="1" ht="24.15" customHeight="1">
      <c r="A179" s="37"/>
      <c r="B179" s="38"/>
      <c r="C179" s="203" t="s">
        <v>283</v>
      </c>
      <c r="D179" s="203" t="s">
        <v>140</v>
      </c>
      <c r="E179" s="204" t="s">
        <v>284</v>
      </c>
      <c r="F179" s="205" t="s">
        <v>285</v>
      </c>
      <c r="G179" s="206" t="s">
        <v>184</v>
      </c>
      <c r="H179" s="207">
        <v>1</v>
      </c>
      <c r="I179" s="208"/>
      <c r="J179" s="209">
        <f>ROUND(I179*H179,2)</f>
        <v>0</v>
      </c>
      <c r="K179" s="205" t="s">
        <v>144</v>
      </c>
      <c r="L179" s="43"/>
      <c r="M179" s="210" t="s">
        <v>19</v>
      </c>
      <c r="N179" s="211" t="s">
        <v>46</v>
      </c>
      <c r="O179" s="83"/>
      <c r="P179" s="212">
        <f>O179*H179</f>
        <v>0</v>
      </c>
      <c r="Q179" s="212">
        <v>0.0010100000000000001</v>
      </c>
      <c r="R179" s="212">
        <f>Q179*H179</f>
        <v>0.0010100000000000001</v>
      </c>
      <c r="S179" s="212">
        <v>0</v>
      </c>
      <c r="T179" s="21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4" t="s">
        <v>234</v>
      </c>
      <c r="AT179" s="214" t="s">
        <v>140</v>
      </c>
      <c r="AU179" s="214" t="s">
        <v>85</v>
      </c>
      <c r="AY179" s="16" t="s">
        <v>137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6" t="s">
        <v>83</v>
      </c>
      <c r="BK179" s="215">
        <f>ROUND(I179*H179,2)</f>
        <v>0</v>
      </c>
      <c r="BL179" s="16" t="s">
        <v>234</v>
      </c>
      <c r="BM179" s="214" t="s">
        <v>286</v>
      </c>
    </row>
    <row r="180" s="2" customFormat="1">
      <c r="A180" s="37"/>
      <c r="B180" s="38"/>
      <c r="C180" s="39"/>
      <c r="D180" s="216" t="s">
        <v>147</v>
      </c>
      <c r="E180" s="39"/>
      <c r="F180" s="217" t="s">
        <v>285</v>
      </c>
      <c r="G180" s="39"/>
      <c r="H180" s="39"/>
      <c r="I180" s="218"/>
      <c r="J180" s="39"/>
      <c r="K180" s="39"/>
      <c r="L180" s="43"/>
      <c r="M180" s="219"/>
      <c r="N180" s="220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147</v>
      </c>
      <c r="AU180" s="16" t="s">
        <v>85</v>
      </c>
    </row>
    <row r="181" s="2" customFormat="1">
      <c r="A181" s="37"/>
      <c r="B181" s="38"/>
      <c r="C181" s="39"/>
      <c r="D181" s="221" t="s">
        <v>149</v>
      </c>
      <c r="E181" s="39"/>
      <c r="F181" s="222" t="s">
        <v>287</v>
      </c>
      <c r="G181" s="39"/>
      <c r="H181" s="39"/>
      <c r="I181" s="218"/>
      <c r="J181" s="39"/>
      <c r="K181" s="39"/>
      <c r="L181" s="43"/>
      <c r="M181" s="219"/>
      <c r="N181" s="220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149</v>
      </c>
      <c r="AU181" s="16" t="s">
        <v>85</v>
      </c>
    </row>
    <row r="182" s="2" customFormat="1" ht="24.15" customHeight="1">
      <c r="A182" s="37"/>
      <c r="B182" s="38"/>
      <c r="C182" s="203" t="s">
        <v>288</v>
      </c>
      <c r="D182" s="203" t="s">
        <v>140</v>
      </c>
      <c r="E182" s="204" t="s">
        <v>289</v>
      </c>
      <c r="F182" s="205" t="s">
        <v>290</v>
      </c>
      <c r="G182" s="206" t="s">
        <v>231</v>
      </c>
      <c r="H182" s="207">
        <v>0.20000000000000001</v>
      </c>
      <c r="I182" s="208"/>
      <c r="J182" s="209">
        <f>ROUND(I182*H182,2)</f>
        <v>0</v>
      </c>
      <c r="K182" s="205" t="s">
        <v>144</v>
      </c>
      <c r="L182" s="43"/>
      <c r="M182" s="210" t="s">
        <v>19</v>
      </c>
      <c r="N182" s="211" t="s">
        <v>46</v>
      </c>
      <c r="O182" s="83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4" t="s">
        <v>234</v>
      </c>
      <c r="AT182" s="214" t="s">
        <v>140</v>
      </c>
      <c r="AU182" s="214" t="s">
        <v>85</v>
      </c>
      <c r="AY182" s="16" t="s">
        <v>137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83</v>
      </c>
      <c r="BK182" s="215">
        <f>ROUND(I182*H182,2)</f>
        <v>0</v>
      </c>
      <c r="BL182" s="16" t="s">
        <v>234</v>
      </c>
      <c r="BM182" s="214" t="s">
        <v>291</v>
      </c>
    </row>
    <row r="183" s="2" customFormat="1">
      <c r="A183" s="37"/>
      <c r="B183" s="38"/>
      <c r="C183" s="39"/>
      <c r="D183" s="216" t="s">
        <v>147</v>
      </c>
      <c r="E183" s="39"/>
      <c r="F183" s="217" t="s">
        <v>292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147</v>
      </c>
      <c r="AU183" s="16" t="s">
        <v>85</v>
      </c>
    </row>
    <row r="184" s="2" customFormat="1">
      <c r="A184" s="37"/>
      <c r="B184" s="38"/>
      <c r="C184" s="39"/>
      <c r="D184" s="221" t="s">
        <v>149</v>
      </c>
      <c r="E184" s="39"/>
      <c r="F184" s="222" t="s">
        <v>293</v>
      </c>
      <c r="G184" s="39"/>
      <c r="H184" s="39"/>
      <c r="I184" s="218"/>
      <c r="J184" s="39"/>
      <c r="K184" s="39"/>
      <c r="L184" s="43"/>
      <c r="M184" s="219"/>
      <c r="N184" s="220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149</v>
      </c>
      <c r="AU184" s="16" t="s">
        <v>85</v>
      </c>
    </row>
    <row r="185" s="2" customFormat="1" ht="24.15" customHeight="1">
      <c r="A185" s="37"/>
      <c r="B185" s="38"/>
      <c r="C185" s="203" t="s">
        <v>294</v>
      </c>
      <c r="D185" s="203" t="s">
        <v>140</v>
      </c>
      <c r="E185" s="204" t="s">
        <v>295</v>
      </c>
      <c r="F185" s="205" t="s">
        <v>296</v>
      </c>
      <c r="G185" s="206" t="s">
        <v>231</v>
      </c>
      <c r="H185" s="207">
        <v>0.20000000000000001</v>
      </c>
      <c r="I185" s="208"/>
      <c r="J185" s="209">
        <f>ROUND(I185*H185,2)</f>
        <v>0</v>
      </c>
      <c r="K185" s="205" t="s">
        <v>144</v>
      </c>
      <c r="L185" s="43"/>
      <c r="M185" s="210" t="s">
        <v>19</v>
      </c>
      <c r="N185" s="211" t="s">
        <v>46</v>
      </c>
      <c r="O185" s="83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4" t="s">
        <v>234</v>
      </c>
      <c r="AT185" s="214" t="s">
        <v>140</v>
      </c>
      <c r="AU185" s="214" t="s">
        <v>85</v>
      </c>
      <c r="AY185" s="16" t="s">
        <v>137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83</v>
      </c>
      <c r="BK185" s="215">
        <f>ROUND(I185*H185,2)</f>
        <v>0</v>
      </c>
      <c r="BL185" s="16" t="s">
        <v>234</v>
      </c>
      <c r="BM185" s="214" t="s">
        <v>297</v>
      </c>
    </row>
    <row r="186" s="2" customFormat="1">
      <c r="A186" s="37"/>
      <c r="B186" s="38"/>
      <c r="C186" s="39"/>
      <c r="D186" s="216" t="s">
        <v>147</v>
      </c>
      <c r="E186" s="39"/>
      <c r="F186" s="217" t="s">
        <v>298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147</v>
      </c>
      <c r="AU186" s="16" t="s">
        <v>85</v>
      </c>
    </row>
    <row r="187" s="2" customFormat="1">
      <c r="A187" s="37"/>
      <c r="B187" s="38"/>
      <c r="C187" s="39"/>
      <c r="D187" s="221" t="s">
        <v>149</v>
      </c>
      <c r="E187" s="39"/>
      <c r="F187" s="222" t="s">
        <v>299</v>
      </c>
      <c r="G187" s="39"/>
      <c r="H187" s="39"/>
      <c r="I187" s="218"/>
      <c r="J187" s="39"/>
      <c r="K187" s="39"/>
      <c r="L187" s="43"/>
      <c r="M187" s="219"/>
      <c r="N187" s="220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149</v>
      </c>
      <c r="AU187" s="16" t="s">
        <v>85</v>
      </c>
    </row>
    <row r="188" s="12" customFormat="1" ht="22.8" customHeight="1">
      <c r="A188" s="12"/>
      <c r="B188" s="187"/>
      <c r="C188" s="188"/>
      <c r="D188" s="189" t="s">
        <v>74</v>
      </c>
      <c r="E188" s="201" t="s">
        <v>300</v>
      </c>
      <c r="F188" s="201" t="s">
        <v>301</v>
      </c>
      <c r="G188" s="188"/>
      <c r="H188" s="188"/>
      <c r="I188" s="191"/>
      <c r="J188" s="202">
        <f>BK188</f>
        <v>0</v>
      </c>
      <c r="K188" s="188"/>
      <c r="L188" s="193"/>
      <c r="M188" s="194"/>
      <c r="N188" s="195"/>
      <c r="O188" s="195"/>
      <c r="P188" s="196">
        <f>SUM(P189:P206)</f>
        <v>0</v>
      </c>
      <c r="Q188" s="195"/>
      <c r="R188" s="196">
        <f>SUM(R189:R206)</f>
        <v>0.021299999999999999</v>
      </c>
      <c r="S188" s="195"/>
      <c r="T188" s="197">
        <f>SUM(T189:T206)</f>
        <v>0.00027999999999999998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8" t="s">
        <v>85</v>
      </c>
      <c r="AT188" s="199" t="s">
        <v>74</v>
      </c>
      <c r="AU188" s="199" t="s">
        <v>83</v>
      </c>
      <c r="AY188" s="198" t="s">
        <v>137</v>
      </c>
      <c r="BK188" s="200">
        <f>SUM(BK189:BK206)</f>
        <v>0</v>
      </c>
    </row>
    <row r="189" s="2" customFormat="1" ht="16.5" customHeight="1">
      <c r="A189" s="37"/>
      <c r="B189" s="38"/>
      <c r="C189" s="203" t="s">
        <v>302</v>
      </c>
      <c r="D189" s="203" t="s">
        <v>140</v>
      </c>
      <c r="E189" s="204" t="s">
        <v>303</v>
      </c>
      <c r="F189" s="205" t="s">
        <v>304</v>
      </c>
      <c r="G189" s="206" t="s">
        <v>305</v>
      </c>
      <c r="H189" s="207">
        <v>1</v>
      </c>
      <c r="I189" s="208"/>
      <c r="J189" s="209">
        <f>ROUND(I189*H189,2)</f>
        <v>0</v>
      </c>
      <c r="K189" s="205" t="s">
        <v>144</v>
      </c>
      <c r="L189" s="43"/>
      <c r="M189" s="210" t="s">
        <v>19</v>
      </c>
      <c r="N189" s="211" t="s">
        <v>46</v>
      </c>
      <c r="O189" s="83"/>
      <c r="P189" s="212">
        <f>O189*H189</f>
        <v>0</v>
      </c>
      <c r="Q189" s="212">
        <v>0</v>
      </c>
      <c r="R189" s="212">
        <f>Q189*H189</f>
        <v>0</v>
      </c>
      <c r="S189" s="212">
        <v>0.00027999999999999998</v>
      </c>
      <c r="T189" s="213">
        <f>S189*H189</f>
        <v>0.00027999999999999998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4" t="s">
        <v>234</v>
      </c>
      <c r="AT189" s="214" t="s">
        <v>140</v>
      </c>
      <c r="AU189" s="214" t="s">
        <v>85</v>
      </c>
      <c r="AY189" s="16" t="s">
        <v>137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83</v>
      </c>
      <c r="BK189" s="215">
        <f>ROUND(I189*H189,2)</f>
        <v>0</v>
      </c>
      <c r="BL189" s="16" t="s">
        <v>234</v>
      </c>
      <c r="BM189" s="214" t="s">
        <v>306</v>
      </c>
    </row>
    <row r="190" s="2" customFormat="1">
      <c r="A190" s="37"/>
      <c r="B190" s="38"/>
      <c r="C190" s="39"/>
      <c r="D190" s="216" t="s">
        <v>147</v>
      </c>
      <c r="E190" s="39"/>
      <c r="F190" s="217" t="s">
        <v>307</v>
      </c>
      <c r="G190" s="39"/>
      <c r="H190" s="39"/>
      <c r="I190" s="218"/>
      <c r="J190" s="39"/>
      <c r="K190" s="39"/>
      <c r="L190" s="43"/>
      <c r="M190" s="219"/>
      <c r="N190" s="220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147</v>
      </c>
      <c r="AU190" s="16" t="s">
        <v>85</v>
      </c>
    </row>
    <row r="191" s="2" customFormat="1">
      <c r="A191" s="37"/>
      <c r="B191" s="38"/>
      <c r="C191" s="39"/>
      <c r="D191" s="221" t="s">
        <v>149</v>
      </c>
      <c r="E191" s="39"/>
      <c r="F191" s="222" t="s">
        <v>308</v>
      </c>
      <c r="G191" s="39"/>
      <c r="H191" s="39"/>
      <c r="I191" s="218"/>
      <c r="J191" s="39"/>
      <c r="K191" s="39"/>
      <c r="L191" s="43"/>
      <c r="M191" s="219"/>
      <c r="N191" s="220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149</v>
      </c>
      <c r="AU191" s="16" t="s">
        <v>85</v>
      </c>
    </row>
    <row r="192" s="2" customFormat="1" ht="21.75" customHeight="1">
      <c r="A192" s="37"/>
      <c r="B192" s="38"/>
      <c r="C192" s="203" t="s">
        <v>309</v>
      </c>
      <c r="D192" s="203" t="s">
        <v>140</v>
      </c>
      <c r="E192" s="204" t="s">
        <v>310</v>
      </c>
      <c r="F192" s="205" t="s">
        <v>311</v>
      </c>
      <c r="G192" s="206" t="s">
        <v>264</v>
      </c>
      <c r="H192" s="207">
        <v>20</v>
      </c>
      <c r="I192" s="208"/>
      <c r="J192" s="209">
        <f>ROUND(I192*H192,2)</f>
        <v>0</v>
      </c>
      <c r="K192" s="205" t="s">
        <v>144</v>
      </c>
      <c r="L192" s="43"/>
      <c r="M192" s="210" t="s">
        <v>19</v>
      </c>
      <c r="N192" s="211" t="s">
        <v>46</v>
      </c>
      <c r="O192" s="83"/>
      <c r="P192" s="212">
        <f>O192*H192</f>
        <v>0</v>
      </c>
      <c r="Q192" s="212">
        <v>0.00097999999999999997</v>
      </c>
      <c r="R192" s="212">
        <f>Q192*H192</f>
        <v>0.019599999999999999</v>
      </c>
      <c r="S192" s="212">
        <v>0</v>
      </c>
      <c r="T192" s="21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4" t="s">
        <v>234</v>
      </c>
      <c r="AT192" s="214" t="s">
        <v>140</v>
      </c>
      <c r="AU192" s="214" t="s">
        <v>85</v>
      </c>
      <c r="AY192" s="16" t="s">
        <v>137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83</v>
      </c>
      <c r="BK192" s="215">
        <f>ROUND(I192*H192,2)</f>
        <v>0</v>
      </c>
      <c r="BL192" s="16" t="s">
        <v>234</v>
      </c>
      <c r="BM192" s="214" t="s">
        <v>312</v>
      </c>
    </row>
    <row r="193" s="2" customFormat="1">
      <c r="A193" s="37"/>
      <c r="B193" s="38"/>
      <c r="C193" s="39"/>
      <c r="D193" s="216" t="s">
        <v>147</v>
      </c>
      <c r="E193" s="39"/>
      <c r="F193" s="217" t="s">
        <v>311</v>
      </c>
      <c r="G193" s="39"/>
      <c r="H193" s="39"/>
      <c r="I193" s="218"/>
      <c r="J193" s="39"/>
      <c r="K193" s="39"/>
      <c r="L193" s="43"/>
      <c r="M193" s="219"/>
      <c r="N193" s="220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147</v>
      </c>
      <c r="AU193" s="16" t="s">
        <v>85</v>
      </c>
    </row>
    <row r="194" s="2" customFormat="1">
      <c r="A194" s="37"/>
      <c r="B194" s="38"/>
      <c r="C194" s="39"/>
      <c r="D194" s="221" t="s">
        <v>149</v>
      </c>
      <c r="E194" s="39"/>
      <c r="F194" s="222" t="s">
        <v>313</v>
      </c>
      <c r="G194" s="39"/>
      <c r="H194" s="39"/>
      <c r="I194" s="218"/>
      <c r="J194" s="39"/>
      <c r="K194" s="39"/>
      <c r="L194" s="43"/>
      <c r="M194" s="219"/>
      <c r="N194" s="220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149</v>
      </c>
      <c r="AU194" s="16" t="s">
        <v>85</v>
      </c>
    </row>
    <row r="195" s="2" customFormat="1" ht="24.15" customHeight="1">
      <c r="A195" s="37"/>
      <c r="B195" s="38"/>
      <c r="C195" s="203" t="s">
        <v>314</v>
      </c>
      <c r="D195" s="203" t="s">
        <v>140</v>
      </c>
      <c r="E195" s="204" t="s">
        <v>315</v>
      </c>
      <c r="F195" s="205" t="s">
        <v>316</v>
      </c>
      <c r="G195" s="206" t="s">
        <v>264</v>
      </c>
      <c r="H195" s="207">
        <v>10</v>
      </c>
      <c r="I195" s="208"/>
      <c r="J195" s="209">
        <f>ROUND(I195*H195,2)</f>
        <v>0</v>
      </c>
      <c r="K195" s="205" t="s">
        <v>144</v>
      </c>
      <c r="L195" s="43"/>
      <c r="M195" s="210" t="s">
        <v>19</v>
      </c>
      <c r="N195" s="211" t="s">
        <v>46</v>
      </c>
      <c r="O195" s="83"/>
      <c r="P195" s="212">
        <f>O195*H195</f>
        <v>0</v>
      </c>
      <c r="Q195" s="212">
        <v>5.0000000000000002E-05</v>
      </c>
      <c r="R195" s="212">
        <f>Q195*H195</f>
        <v>0.00050000000000000001</v>
      </c>
      <c r="S195" s="212">
        <v>0</v>
      </c>
      <c r="T195" s="21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4" t="s">
        <v>234</v>
      </c>
      <c r="AT195" s="214" t="s">
        <v>140</v>
      </c>
      <c r="AU195" s="214" t="s">
        <v>85</v>
      </c>
      <c r="AY195" s="16" t="s">
        <v>137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83</v>
      </c>
      <c r="BK195" s="215">
        <f>ROUND(I195*H195,2)</f>
        <v>0</v>
      </c>
      <c r="BL195" s="16" t="s">
        <v>234</v>
      </c>
      <c r="BM195" s="214" t="s">
        <v>317</v>
      </c>
    </row>
    <row r="196" s="2" customFormat="1">
      <c r="A196" s="37"/>
      <c r="B196" s="38"/>
      <c r="C196" s="39"/>
      <c r="D196" s="216" t="s">
        <v>147</v>
      </c>
      <c r="E196" s="39"/>
      <c r="F196" s="217" t="s">
        <v>318</v>
      </c>
      <c r="G196" s="39"/>
      <c r="H196" s="39"/>
      <c r="I196" s="218"/>
      <c r="J196" s="39"/>
      <c r="K196" s="39"/>
      <c r="L196" s="43"/>
      <c r="M196" s="219"/>
      <c r="N196" s="220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147</v>
      </c>
      <c r="AU196" s="16" t="s">
        <v>85</v>
      </c>
    </row>
    <row r="197" s="2" customFormat="1">
      <c r="A197" s="37"/>
      <c r="B197" s="38"/>
      <c r="C197" s="39"/>
      <c r="D197" s="221" t="s">
        <v>149</v>
      </c>
      <c r="E197" s="39"/>
      <c r="F197" s="222" t="s">
        <v>319</v>
      </c>
      <c r="G197" s="39"/>
      <c r="H197" s="39"/>
      <c r="I197" s="218"/>
      <c r="J197" s="39"/>
      <c r="K197" s="39"/>
      <c r="L197" s="43"/>
      <c r="M197" s="219"/>
      <c r="N197" s="220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149</v>
      </c>
      <c r="AU197" s="16" t="s">
        <v>85</v>
      </c>
    </row>
    <row r="198" s="2" customFormat="1" ht="33" customHeight="1">
      <c r="A198" s="37"/>
      <c r="B198" s="38"/>
      <c r="C198" s="203" t="s">
        <v>320</v>
      </c>
      <c r="D198" s="203" t="s">
        <v>140</v>
      </c>
      <c r="E198" s="204" t="s">
        <v>321</v>
      </c>
      <c r="F198" s="205" t="s">
        <v>322</v>
      </c>
      <c r="G198" s="206" t="s">
        <v>264</v>
      </c>
      <c r="H198" s="207">
        <v>10</v>
      </c>
      <c r="I198" s="208"/>
      <c r="J198" s="209">
        <f>ROUND(I198*H198,2)</f>
        <v>0</v>
      </c>
      <c r="K198" s="205" t="s">
        <v>144</v>
      </c>
      <c r="L198" s="43"/>
      <c r="M198" s="210" t="s">
        <v>19</v>
      </c>
      <c r="N198" s="211" t="s">
        <v>46</v>
      </c>
      <c r="O198" s="83"/>
      <c r="P198" s="212">
        <f>O198*H198</f>
        <v>0</v>
      </c>
      <c r="Q198" s="212">
        <v>0.00012</v>
      </c>
      <c r="R198" s="212">
        <f>Q198*H198</f>
        <v>0.0012000000000000001</v>
      </c>
      <c r="S198" s="212">
        <v>0</v>
      </c>
      <c r="T198" s="21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4" t="s">
        <v>234</v>
      </c>
      <c r="AT198" s="214" t="s">
        <v>140</v>
      </c>
      <c r="AU198" s="214" t="s">
        <v>85</v>
      </c>
      <c r="AY198" s="16" t="s">
        <v>137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83</v>
      </c>
      <c r="BK198" s="215">
        <f>ROUND(I198*H198,2)</f>
        <v>0</v>
      </c>
      <c r="BL198" s="16" t="s">
        <v>234</v>
      </c>
      <c r="BM198" s="214" t="s">
        <v>323</v>
      </c>
    </row>
    <row r="199" s="2" customFormat="1">
      <c r="A199" s="37"/>
      <c r="B199" s="38"/>
      <c r="C199" s="39"/>
      <c r="D199" s="216" t="s">
        <v>147</v>
      </c>
      <c r="E199" s="39"/>
      <c r="F199" s="217" t="s">
        <v>324</v>
      </c>
      <c r="G199" s="39"/>
      <c r="H199" s="39"/>
      <c r="I199" s="218"/>
      <c r="J199" s="39"/>
      <c r="K199" s="39"/>
      <c r="L199" s="43"/>
      <c r="M199" s="219"/>
      <c r="N199" s="220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147</v>
      </c>
      <c r="AU199" s="16" t="s">
        <v>85</v>
      </c>
    </row>
    <row r="200" s="2" customFormat="1">
      <c r="A200" s="37"/>
      <c r="B200" s="38"/>
      <c r="C200" s="39"/>
      <c r="D200" s="221" t="s">
        <v>149</v>
      </c>
      <c r="E200" s="39"/>
      <c r="F200" s="222" t="s">
        <v>325</v>
      </c>
      <c r="G200" s="39"/>
      <c r="H200" s="39"/>
      <c r="I200" s="218"/>
      <c r="J200" s="39"/>
      <c r="K200" s="39"/>
      <c r="L200" s="43"/>
      <c r="M200" s="219"/>
      <c r="N200" s="220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149</v>
      </c>
      <c r="AU200" s="16" t="s">
        <v>85</v>
      </c>
    </row>
    <row r="201" s="2" customFormat="1" ht="24.15" customHeight="1">
      <c r="A201" s="37"/>
      <c r="B201" s="38"/>
      <c r="C201" s="203" t="s">
        <v>326</v>
      </c>
      <c r="D201" s="203" t="s">
        <v>140</v>
      </c>
      <c r="E201" s="204" t="s">
        <v>327</v>
      </c>
      <c r="F201" s="205" t="s">
        <v>328</v>
      </c>
      <c r="G201" s="206" t="s">
        <v>231</v>
      </c>
      <c r="H201" s="207">
        <v>0.20000000000000001</v>
      </c>
      <c r="I201" s="208"/>
      <c r="J201" s="209">
        <f>ROUND(I201*H201,2)</f>
        <v>0</v>
      </c>
      <c r="K201" s="205" t="s">
        <v>144</v>
      </c>
      <c r="L201" s="43"/>
      <c r="M201" s="210" t="s">
        <v>19</v>
      </c>
      <c r="N201" s="211" t="s">
        <v>46</v>
      </c>
      <c r="O201" s="83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4" t="s">
        <v>234</v>
      </c>
      <c r="AT201" s="214" t="s">
        <v>140</v>
      </c>
      <c r="AU201" s="214" t="s">
        <v>85</v>
      </c>
      <c r="AY201" s="16" t="s">
        <v>137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6" t="s">
        <v>83</v>
      </c>
      <c r="BK201" s="215">
        <f>ROUND(I201*H201,2)</f>
        <v>0</v>
      </c>
      <c r="BL201" s="16" t="s">
        <v>234</v>
      </c>
      <c r="BM201" s="214" t="s">
        <v>329</v>
      </c>
    </row>
    <row r="202" s="2" customFormat="1">
      <c r="A202" s="37"/>
      <c r="B202" s="38"/>
      <c r="C202" s="39"/>
      <c r="D202" s="216" t="s">
        <v>147</v>
      </c>
      <c r="E202" s="39"/>
      <c r="F202" s="217" t="s">
        <v>330</v>
      </c>
      <c r="G202" s="39"/>
      <c r="H202" s="39"/>
      <c r="I202" s="218"/>
      <c r="J202" s="39"/>
      <c r="K202" s="39"/>
      <c r="L202" s="43"/>
      <c r="M202" s="219"/>
      <c r="N202" s="220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147</v>
      </c>
      <c r="AU202" s="16" t="s">
        <v>85</v>
      </c>
    </row>
    <row r="203" s="2" customFormat="1">
      <c r="A203" s="37"/>
      <c r="B203" s="38"/>
      <c r="C203" s="39"/>
      <c r="D203" s="221" t="s">
        <v>149</v>
      </c>
      <c r="E203" s="39"/>
      <c r="F203" s="222" t="s">
        <v>331</v>
      </c>
      <c r="G203" s="39"/>
      <c r="H203" s="39"/>
      <c r="I203" s="218"/>
      <c r="J203" s="39"/>
      <c r="K203" s="39"/>
      <c r="L203" s="43"/>
      <c r="M203" s="219"/>
      <c r="N203" s="220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149</v>
      </c>
      <c r="AU203" s="16" t="s">
        <v>85</v>
      </c>
    </row>
    <row r="204" s="2" customFormat="1" ht="24.15" customHeight="1">
      <c r="A204" s="37"/>
      <c r="B204" s="38"/>
      <c r="C204" s="203" t="s">
        <v>332</v>
      </c>
      <c r="D204" s="203" t="s">
        <v>140</v>
      </c>
      <c r="E204" s="204" t="s">
        <v>333</v>
      </c>
      <c r="F204" s="205" t="s">
        <v>334</v>
      </c>
      <c r="G204" s="206" t="s">
        <v>231</v>
      </c>
      <c r="H204" s="207">
        <v>0.20000000000000001</v>
      </c>
      <c r="I204" s="208"/>
      <c r="J204" s="209">
        <f>ROUND(I204*H204,2)</f>
        <v>0</v>
      </c>
      <c r="K204" s="205" t="s">
        <v>144</v>
      </c>
      <c r="L204" s="43"/>
      <c r="M204" s="210" t="s">
        <v>19</v>
      </c>
      <c r="N204" s="211" t="s">
        <v>46</v>
      </c>
      <c r="O204" s="83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4" t="s">
        <v>234</v>
      </c>
      <c r="AT204" s="214" t="s">
        <v>140</v>
      </c>
      <c r="AU204" s="214" t="s">
        <v>85</v>
      </c>
      <c r="AY204" s="16" t="s">
        <v>137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83</v>
      </c>
      <c r="BK204" s="215">
        <f>ROUND(I204*H204,2)</f>
        <v>0</v>
      </c>
      <c r="BL204" s="16" t="s">
        <v>234</v>
      </c>
      <c r="BM204" s="214" t="s">
        <v>335</v>
      </c>
    </row>
    <row r="205" s="2" customFormat="1">
      <c r="A205" s="37"/>
      <c r="B205" s="38"/>
      <c r="C205" s="39"/>
      <c r="D205" s="216" t="s">
        <v>147</v>
      </c>
      <c r="E205" s="39"/>
      <c r="F205" s="217" t="s">
        <v>336</v>
      </c>
      <c r="G205" s="39"/>
      <c r="H205" s="39"/>
      <c r="I205" s="218"/>
      <c r="J205" s="39"/>
      <c r="K205" s="39"/>
      <c r="L205" s="43"/>
      <c r="M205" s="219"/>
      <c r="N205" s="220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147</v>
      </c>
      <c r="AU205" s="16" t="s">
        <v>85</v>
      </c>
    </row>
    <row r="206" s="2" customFormat="1">
      <c r="A206" s="37"/>
      <c r="B206" s="38"/>
      <c r="C206" s="39"/>
      <c r="D206" s="221" t="s">
        <v>149</v>
      </c>
      <c r="E206" s="39"/>
      <c r="F206" s="222" t="s">
        <v>337</v>
      </c>
      <c r="G206" s="39"/>
      <c r="H206" s="39"/>
      <c r="I206" s="218"/>
      <c r="J206" s="39"/>
      <c r="K206" s="39"/>
      <c r="L206" s="43"/>
      <c r="M206" s="219"/>
      <c r="N206" s="220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149</v>
      </c>
      <c r="AU206" s="16" t="s">
        <v>85</v>
      </c>
    </row>
    <row r="207" s="12" customFormat="1" ht="22.8" customHeight="1">
      <c r="A207" s="12"/>
      <c r="B207" s="187"/>
      <c r="C207" s="188"/>
      <c r="D207" s="189" t="s">
        <v>74</v>
      </c>
      <c r="E207" s="201" t="s">
        <v>338</v>
      </c>
      <c r="F207" s="201" t="s">
        <v>339</v>
      </c>
      <c r="G207" s="188"/>
      <c r="H207" s="188"/>
      <c r="I207" s="191"/>
      <c r="J207" s="202">
        <f>BK207</f>
        <v>0</v>
      </c>
      <c r="K207" s="188"/>
      <c r="L207" s="193"/>
      <c r="M207" s="194"/>
      <c r="N207" s="195"/>
      <c r="O207" s="195"/>
      <c r="P207" s="196">
        <f>SUM(P208:P269)</f>
        <v>0</v>
      </c>
      <c r="Q207" s="195"/>
      <c r="R207" s="196">
        <f>SUM(R208:R269)</f>
        <v>0.10902000000000001</v>
      </c>
      <c r="S207" s="195"/>
      <c r="T207" s="197">
        <f>SUM(T208:T269)</f>
        <v>0.25063999999999997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98" t="s">
        <v>85</v>
      </c>
      <c r="AT207" s="199" t="s">
        <v>74</v>
      </c>
      <c r="AU207" s="199" t="s">
        <v>83</v>
      </c>
      <c r="AY207" s="198" t="s">
        <v>137</v>
      </c>
      <c r="BK207" s="200">
        <f>SUM(BK208:BK269)</f>
        <v>0</v>
      </c>
    </row>
    <row r="208" s="2" customFormat="1" ht="16.5" customHeight="1">
      <c r="A208" s="37"/>
      <c r="B208" s="38"/>
      <c r="C208" s="203" t="s">
        <v>340</v>
      </c>
      <c r="D208" s="203" t="s">
        <v>140</v>
      </c>
      <c r="E208" s="204" t="s">
        <v>341</v>
      </c>
      <c r="F208" s="205" t="s">
        <v>342</v>
      </c>
      <c r="G208" s="206" t="s">
        <v>305</v>
      </c>
      <c r="H208" s="207">
        <v>1</v>
      </c>
      <c r="I208" s="208"/>
      <c r="J208" s="209">
        <f>ROUND(I208*H208,2)</f>
        <v>0</v>
      </c>
      <c r="K208" s="205" t="s">
        <v>144</v>
      </c>
      <c r="L208" s="43"/>
      <c r="M208" s="210" t="s">
        <v>19</v>
      </c>
      <c r="N208" s="211" t="s">
        <v>46</v>
      </c>
      <c r="O208" s="83"/>
      <c r="P208" s="212">
        <f>O208*H208</f>
        <v>0</v>
      </c>
      <c r="Q208" s="212">
        <v>0.031919999999999997</v>
      </c>
      <c r="R208" s="212">
        <f>Q208*H208</f>
        <v>0.031919999999999997</v>
      </c>
      <c r="S208" s="212">
        <v>0</v>
      </c>
      <c r="T208" s="21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4" t="s">
        <v>234</v>
      </c>
      <c r="AT208" s="214" t="s">
        <v>140</v>
      </c>
      <c r="AU208" s="214" t="s">
        <v>85</v>
      </c>
      <c r="AY208" s="16" t="s">
        <v>137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83</v>
      </c>
      <c r="BK208" s="215">
        <f>ROUND(I208*H208,2)</f>
        <v>0</v>
      </c>
      <c r="BL208" s="16" t="s">
        <v>234</v>
      </c>
      <c r="BM208" s="214" t="s">
        <v>343</v>
      </c>
    </row>
    <row r="209" s="2" customFormat="1">
      <c r="A209" s="37"/>
      <c r="B209" s="38"/>
      <c r="C209" s="39"/>
      <c r="D209" s="216" t="s">
        <v>147</v>
      </c>
      <c r="E209" s="39"/>
      <c r="F209" s="217" t="s">
        <v>342</v>
      </c>
      <c r="G209" s="39"/>
      <c r="H209" s="39"/>
      <c r="I209" s="218"/>
      <c r="J209" s="39"/>
      <c r="K209" s="39"/>
      <c r="L209" s="43"/>
      <c r="M209" s="219"/>
      <c r="N209" s="220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147</v>
      </c>
      <c r="AU209" s="16" t="s">
        <v>85</v>
      </c>
    </row>
    <row r="210" s="2" customFormat="1">
      <c r="A210" s="37"/>
      <c r="B210" s="38"/>
      <c r="C210" s="39"/>
      <c r="D210" s="221" t="s">
        <v>149</v>
      </c>
      <c r="E210" s="39"/>
      <c r="F210" s="222" t="s">
        <v>344</v>
      </c>
      <c r="G210" s="39"/>
      <c r="H210" s="39"/>
      <c r="I210" s="218"/>
      <c r="J210" s="39"/>
      <c r="K210" s="39"/>
      <c r="L210" s="43"/>
      <c r="M210" s="219"/>
      <c r="N210" s="220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149</v>
      </c>
      <c r="AU210" s="16" t="s">
        <v>85</v>
      </c>
    </row>
    <row r="211" s="2" customFormat="1" ht="16.5" customHeight="1">
      <c r="A211" s="37"/>
      <c r="B211" s="38"/>
      <c r="C211" s="203" t="s">
        <v>345</v>
      </c>
      <c r="D211" s="203" t="s">
        <v>140</v>
      </c>
      <c r="E211" s="204" t="s">
        <v>346</v>
      </c>
      <c r="F211" s="205" t="s">
        <v>347</v>
      </c>
      <c r="G211" s="206" t="s">
        <v>305</v>
      </c>
      <c r="H211" s="207">
        <v>1</v>
      </c>
      <c r="I211" s="208"/>
      <c r="J211" s="209">
        <f>ROUND(I211*H211,2)</f>
        <v>0</v>
      </c>
      <c r="K211" s="205" t="s">
        <v>144</v>
      </c>
      <c r="L211" s="43"/>
      <c r="M211" s="210" t="s">
        <v>19</v>
      </c>
      <c r="N211" s="211" t="s">
        <v>46</v>
      </c>
      <c r="O211" s="83"/>
      <c r="P211" s="212">
        <f>O211*H211</f>
        <v>0</v>
      </c>
      <c r="Q211" s="212">
        <v>0</v>
      </c>
      <c r="R211" s="212">
        <f>Q211*H211</f>
        <v>0</v>
      </c>
      <c r="S211" s="212">
        <v>0.0172</v>
      </c>
      <c r="T211" s="213">
        <f>S211*H211</f>
        <v>0.0172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4" t="s">
        <v>234</v>
      </c>
      <c r="AT211" s="214" t="s">
        <v>140</v>
      </c>
      <c r="AU211" s="214" t="s">
        <v>85</v>
      </c>
      <c r="AY211" s="16" t="s">
        <v>137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6" t="s">
        <v>83</v>
      </c>
      <c r="BK211" s="215">
        <f>ROUND(I211*H211,2)</f>
        <v>0</v>
      </c>
      <c r="BL211" s="16" t="s">
        <v>234</v>
      </c>
      <c r="BM211" s="214" t="s">
        <v>348</v>
      </c>
    </row>
    <row r="212" s="2" customFormat="1">
      <c r="A212" s="37"/>
      <c r="B212" s="38"/>
      <c r="C212" s="39"/>
      <c r="D212" s="216" t="s">
        <v>147</v>
      </c>
      <c r="E212" s="39"/>
      <c r="F212" s="217" t="s">
        <v>349</v>
      </c>
      <c r="G212" s="39"/>
      <c r="H212" s="39"/>
      <c r="I212" s="218"/>
      <c r="J212" s="39"/>
      <c r="K212" s="39"/>
      <c r="L212" s="43"/>
      <c r="M212" s="219"/>
      <c r="N212" s="220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147</v>
      </c>
      <c r="AU212" s="16" t="s">
        <v>85</v>
      </c>
    </row>
    <row r="213" s="2" customFormat="1">
      <c r="A213" s="37"/>
      <c r="B213" s="38"/>
      <c r="C213" s="39"/>
      <c r="D213" s="221" t="s">
        <v>149</v>
      </c>
      <c r="E213" s="39"/>
      <c r="F213" s="222" t="s">
        <v>350</v>
      </c>
      <c r="G213" s="39"/>
      <c r="H213" s="39"/>
      <c r="I213" s="218"/>
      <c r="J213" s="39"/>
      <c r="K213" s="39"/>
      <c r="L213" s="43"/>
      <c r="M213" s="219"/>
      <c r="N213" s="220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149</v>
      </c>
      <c r="AU213" s="16" t="s">
        <v>85</v>
      </c>
    </row>
    <row r="214" s="2" customFormat="1" ht="16.5" customHeight="1">
      <c r="A214" s="37"/>
      <c r="B214" s="38"/>
      <c r="C214" s="203" t="s">
        <v>351</v>
      </c>
      <c r="D214" s="203" t="s">
        <v>140</v>
      </c>
      <c r="E214" s="204" t="s">
        <v>352</v>
      </c>
      <c r="F214" s="205" t="s">
        <v>353</v>
      </c>
      <c r="G214" s="206" t="s">
        <v>305</v>
      </c>
      <c r="H214" s="207">
        <v>2</v>
      </c>
      <c r="I214" s="208"/>
      <c r="J214" s="209">
        <f>ROUND(I214*H214,2)</f>
        <v>0</v>
      </c>
      <c r="K214" s="205" t="s">
        <v>144</v>
      </c>
      <c r="L214" s="43"/>
      <c r="M214" s="210" t="s">
        <v>19</v>
      </c>
      <c r="N214" s="211" t="s">
        <v>46</v>
      </c>
      <c r="O214" s="83"/>
      <c r="P214" s="212">
        <f>O214*H214</f>
        <v>0</v>
      </c>
      <c r="Q214" s="212">
        <v>0</v>
      </c>
      <c r="R214" s="212">
        <f>Q214*H214</f>
        <v>0</v>
      </c>
      <c r="S214" s="212">
        <v>0.019460000000000002</v>
      </c>
      <c r="T214" s="213">
        <f>S214*H214</f>
        <v>0.038920000000000003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4" t="s">
        <v>234</v>
      </c>
      <c r="AT214" s="214" t="s">
        <v>140</v>
      </c>
      <c r="AU214" s="214" t="s">
        <v>85</v>
      </c>
      <c r="AY214" s="16" t="s">
        <v>137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83</v>
      </c>
      <c r="BK214" s="215">
        <f>ROUND(I214*H214,2)</f>
        <v>0</v>
      </c>
      <c r="BL214" s="16" t="s">
        <v>234</v>
      </c>
      <c r="BM214" s="214" t="s">
        <v>354</v>
      </c>
    </row>
    <row r="215" s="2" customFormat="1">
      <c r="A215" s="37"/>
      <c r="B215" s="38"/>
      <c r="C215" s="39"/>
      <c r="D215" s="216" t="s">
        <v>147</v>
      </c>
      <c r="E215" s="39"/>
      <c r="F215" s="217" t="s">
        <v>355</v>
      </c>
      <c r="G215" s="39"/>
      <c r="H215" s="39"/>
      <c r="I215" s="218"/>
      <c r="J215" s="39"/>
      <c r="K215" s="39"/>
      <c r="L215" s="43"/>
      <c r="M215" s="219"/>
      <c r="N215" s="220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147</v>
      </c>
      <c r="AU215" s="16" t="s">
        <v>85</v>
      </c>
    </row>
    <row r="216" s="2" customFormat="1">
      <c r="A216" s="37"/>
      <c r="B216" s="38"/>
      <c r="C216" s="39"/>
      <c r="D216" s="221" t="s">
        <v>149</v>
      </c>
      <c r="E216" s="39"/>
      <c r="F216" s="222" t="s">
        <v>356</v>
      </c>
      <c r="G216" s="39"/>
      <c r="H216" s="39"/>
      <c r="I216" s="218"/>
      <c r="J216" s="39"/>
      <c r="K216" s="39"/>
      <c r="L216" s="43"/>
      <c r="M216" s="219"/>
      <c r="N216" s="220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149</v>
      </c>
      <c r="AU216" s="16" t="s">
        <v>85</v>
      </c>
    </row>
    <row r="217" s="2" customFormat="1" ht="16.5" customHeight="1">
      <c r="A217" s="37"/>
      <c r="B217" s="38"/>
      <c r="C217" s="203" t="s">
        <v>357</v>
      </c>
      <c r="D217" s="203" t="s">
        <v>140</v>
      </c>
      <c r="E217" s="204" t="s">
        <v>358</v>
      </c>
      <c r="F217" s="205" t="s">
        <v>359</v>
      </c>
      <c r="G217" s="206" t="s">
        <v>305</v>
      </c>
      <c r="H217" s="207">
        <v>1</v>
      </c>
      <c r="I217" s="208"/>
      <c r="J217" s="209">
        <f>ROUND(I217*H217,2)</f>
        <v>0</v>
      </c>
      <c r="K217" s="205" t="s">
        <v>144</v>
      </c>
      <c r="L217" s="43"/>
      <c r="M217" s="210" t="s">
        <v>19</v>
      </c>
      <c r="N217" s="211" t="s">
        <v>46</v>
      </c>
      <c r="O217" s="83"/>
      <c r="P217" s="212">
        <f>O217*H217</f>
        <v>0</v>
      </c>
      <c r="Q217" s="212">
        <v>0.020729999999999998</v>
      </c>
      <c r="R217" s="212">
        <f>Q217*H217</f>
        <v>0.020729999999999998</v>
      </c>
      <c r="S217" s="212">
        <v>0</v>
      </c>
      <c r="T217" s="21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4" t="s">
        <v>234</v>
      </c>
      <c r="AT217" s="214" t="s">
        <v>140</v>
      </c>
      <c r="AU217" s="214" t="s">
        <v>85</v>
      </c>
      <c r="AY217" s="16" t="s">
        <v>137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83</v>
      </c>
      <c r="BK217" s="215">
        <f>ROUND(I217*H217,2)</f>
        <v>0</v>
      </c>
      <c r="BL217" s="16" t="s">
        <v>234</v>
      </c>
      <c r="BM217" s="214" t="s">
        <v>360</v>
      </c>
    </row>
    <row r="218" s="2" customFormat="1">
      <c r="A218" s="37"/>
      <c r="B218" s="38"/>
      <c r="C218" s="39"/>
      <c r="D218" s="216" t="s">
        <v>147</v>
      </c>
      <c r="E218" s="39"/>
      <c r="F218" s="217" t="s">
        <v>361</v>
      </c>
      <c r="G218" s="39"/>
      <c r="H218" s="39"/>
      <c r="I218" s="218"/>
      <c r="J218" s="39"/>
      <c r="K218" s="39"/>
      <c r="L218" s="43"/>
      <c r="M218" s="219"/>
      <c r="N218" s="220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147</v>
      </c>
      <c r="AU218" s="16" t="s">
        <v>85</v>
      </c>
    </row>
    <row r="219" s="2" customFormat="1">
      <c r="A219" s="37"/>
      <c r="B219" s="38"/>
      <c r="C219" s="39"/>
      <c r="D219" s="221" t="s">
        <v>149</v>
      </c>
      <c r="E219" s="39"/>
      <c r="F219" s="222" t="s">
        <v>362</v>
      </c>
      <c r="G219" s="39"/>
      <c r="H219" s="39"/>
      <c r="I219" s="218"/>
      <c r="J219" s="39"/>
      <c r="K219" s="39"/>
      <c r="L219" s="43"/>
      <c r="M219" s="219"/>
      <c r="N219" s="220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149</v>
      </c>
      <c r="AU219" s="16" t="s">
        <v>85</v>
      </c>
    </row>
    <row r="220" s="2" customFormat="1" ht="16.5" customHeight="1">
      <c r="A220" s="37"/>
      <c r="B220" s="38"/>
      <c r="C220" s="203" t="s">
        <v>363</v>
      </c>
      <c r="D220" s="203" t="s">
        <v>140</v>
      </c>
      <c r="E220" s="204" t="s">
        <v>364</v>
      </c>
      <c r="F220" s="205" t="s">
        <v>365</v>
      </c>
      <c r="G220" s="206" t="s">
        <v>305</v>
      </c>
      <c r="H220" s="207">
        <v>2</v>
      </c>
      <c r="I220" s="208"/>
      <c r="J220" s="209">
        <f>ROUND(I220*H220,2)</f>
        <v>0</v>
      </c>
      <c r="K220" s="205" t="s">
        <v>144</v>
      </c>
      <c r="L220" s="43"/>
      <c r="M220" s="210" t="s">
        <v>19</v>
      </c>
      <c r="N220" s="211" t="s">
        <v>46</v>
      </c>
      <c r="O220" s="83"/>
      <c r="P220" s="212">
        <f>O220*H220</f>
        <v>0</v>
      </c>
      <c r="Q220" s="212">
        <v>0</v>
      </c>
      <c r="R220" s="212">
        <f>Q220*H220</f>
        <v>0</v>
      </c>
      <c r="S220" s="212">
        <v>0.087999999999999995</v>
      </c>
      <c r="T220" s="213">
        <f>S220*H220</f>
        <v>0.17599999999999999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4" t="s">
        <v>234</v>
      </c>
      <c r="AT220" s="214" t="s">
        <v>140</v>
      </c>
      <c r="AU220" s="214" t="s">
        <v>85</v>
      </c>
      <c r="AY220" s="16" t="s">
        <v>137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83</v>
      </c>
      <c r="BK220" s="215">
        <f>ROUND(I220*H220,2)</f>
        <v>0</v>
      </c>
      <c r="BL220" s="16" t="s">
        <v>234</v>
      </c>
      <c r="BM220" s="214" t="s">
        <v>366</v>
      </c>
    </row>
    <row r="221" s="2" customFormat="1">
      <c r="A221" s="37"/>
      <c r="B221" s="38"/>
      <c r="C221" s="39"/>
      <c r="D221" s="216" t="s">
        <v>147</v>
      </c>
      <c r="E221" s="39"/>
      <c r="F221" s="217" t="s">
        <v>367</v>
      </c>
      <c r="G221" s="39"/>
      <c r="H221" s="39"/>
      <c r="I221" s="218"/>
      <c r="J221" s="39"/>
      <c r="K221" s="39"/>
      <c r="L221" s="43"/>
      <c r="M221" s="219"/>
      <c r="N221" s="220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147</v>
      </c>
      <c r="AU221" s="16" t="s">
        <v>85</v>
      </c>
    </row>
    <row r="222" s="2" customFormat="1">
      <c r="A222" s="37"/>
      <c r="B222" s="38"/>
      <c r="C222" s="39"/>
      <c r="D222" s="221" t="s">
        <v>149</v>
      </c>
      <c r="E222" s="39"/>
      <c r="F222" s="222" t="s">
        <v>368</v>
      </c>
      <c r="G222" s="39"/>
      <c r="H222" s="39"/>
      <c r="I222" s="218"/>
      <c r="J222" s="39"/>
      <c r="K222" s="39"/>
      <c r="L222" s="43"/>
      <c r="M222" s="219"/>
      <c r="N222" s="220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149</v>
      </c>
      <c r="AU222" s="16" t="s">
        <v>85</v>
      </c>
    </row>
    <row r="223" s="2" customFormat="1" ht="16.5" customHeight="1">
      <c r="A223" s="37"/>
      <c r="B223" s="38"/>
      <c r="C223" s="203" t="s">
        <v>369</v>
      </c>
      <c r="D223" s="203" t="s">
        <v>140</v>
      </c>
      <c r="E223" s="204" t="s">
        <v>370</v>
      </c>
      <c r="F223" s="205" t="s">
        <v>371</v>
      </c>
      <c r="G223" s="206" t="s">
        <v>305</v>
      </c>
      <c r="H223" s="207">
        <v>1</v>
      </c>
      <c r="I223" s="208"/>
      <c r="J223" s="209">
        <f>ROUND(I223*H223,2)</f>
        <v>0</v>
      </c>
      <c r="K223" s="205" t="s">
        <v>144</v>
      </c>
      <c r="L223" s="43"/>
      <c r="M223" s="210" t="s">
        <v>19</v>
      </c>
      <c r="N223" s="211" t="s">
        <v>46</v>
      </c>
      <c r="O223" s="83"/>
      <c r="P223" s="212">
        <f>O223*H223</f>
        <v>0</v>
      </c>
      <c r="Q223" s="212">
        <v>0.00034000000000000002</v>
      </c>
      <c r="R223" s="212">
        <f>Q223*H223</f>
        <v>0.00034000000000000002</v>
      </c>
      <c r="S223" s="212">
        <v>0</v>
      </c>
      <c r="T223" s="21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4" t="s">
        <v>234</v>
      </c>
      <c r="AT223" s="214" t="s">
        <v>140</v>
      </c>
      <c r="AU223" s="214" t="s">
        <v>85</v>
      </c>
      <c r="AY223" s="16" t="s">
        <v>137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83</v>
      </c>
      <c r="BK223" s="215">
        <f>ROUND(I223*H223,2)</f>
        <v>0</v>
      </c>
      <c r="BL223" s="16" t="s">
        <v>234</v>
      </c>
      <c r="BM223" s="214" t="s">
        <v>372</v>
      </c>
    </row>
    <row r="224" s="2" customFormat="1">
      <c r="A224" s="37"/>
      <c r="B224" s="38"/>
      <c r="C224" s="39"/>
      <c r="D224" s="216" t="s">
        <v>147</v>
      </c>
      <c r="E224" s="39"/>
      <c r="F224" s="217" t="s">
        <v>373</v>
      </c>
      <c r="G224" s="39"/>
      <c r="H224" s="39"/>
      <c r="I224" s="218"/>
      <c r="J224" s="39"/>
      <c r="K224" s="39"/>
      <c r="L224" s="43"/>
      <c r="M224" s="219"/>
      <c r="N224" s="220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147</v>
      </c>
      <c r="AU224" s="16" t="s">
        <v>85</v>
      </c>
    </row>
    <row r="225" s="2" customFormat="1">
      <c r="A225" s="37"/>
      <c r="B225" s="38"/>
      <c r="C225" s="39"/>
      <c r="D225" s="221" t="s">
        <v>149</v>
      </c>
      <c r="E225" s="39"/>
      <c r="F225" s="222" t="s">
        <v>374</v>
      </c>
      <c r="G225" s="39"/>
      <c r="H225" s="39"/>
      <c r="I225" s="218"/>
      <c r="J225" s="39"/>
      <c r="K225" s="39"/>
      <c r="L225" s="43"/>
      <c r="M225" s="219"/>
      <c r="N225" s="220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149</v>
      </c>
      <c r="AU225" s="16" t="s">
        <v>85</v>
      </c>
    </row>
    <row r="226" s="2" customFormat="1" ht="16.5" customHeight="1">
      <c r="A226" s="37"/>
      <c r="B226" s="38"/>
      <c r="C226" s="223" t="s">
        <v>375</v>
      </c>
      <c r="D226" s="223" t="s">
        <v>189</v>
      </c>
      <c r="E226" s="224" t="s">
        <v>376</v>
      </c>
      <c r="F226" s="225" t="s">
        <v>377</v>
      </c>
      <c r="G226" s="226" t="s">
        <v>184</v>
      </c>
      <c r="H226" s="227">
        <v>1</v>
      </c>
      <c r="I226" s="228"/>
      <c r="J226" s="229">
        <f>ROUND(I226*H226,2)</f>
        <v>0</v>
      </c>
      <c r="K226" s="225" t="s">
        <v>144</v>
      </c>
      <c r="L226" s="230"/>
      <c r="M226" s="231" t="s">
        <v>19</v>
      </c>
      <c r="N226" s="232" t="s">
        <v>46</v>
      </c>
      <c r="O226" s="83"/>
      <c r="P226" s="212">
        <f>O226*H226</f>
        <v>0</v>
      </c>
      <c r="Q226" s="212">
        <v>0.041000000000000002</v>
      </c>
      <c r="R226" s="212">
        <f>Q226*H226</f>
        <v>0.041000000000000002</v>
      </c>
      <c r="S226" s="212">
        <v>0</v>
      </c>
      <c r="T226" s="21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4" t="s">
        <v>332</v>
      </c>
      <c r="AT226" s="214" t="s">
        <v>189</v>
      </c>
      <c r="AU226" s="214" t="s">
        <v>85</v>
      </c>
      <c r="AY226" s="16" t="s">
        <v>137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6" t="s">
        <v>83</v>
      </c>
      <c r="BK226" s="215">
        <f>ROUND(I226*H226,2)</f>
        <v>0</v>
      </c>
      <c r="BL226" s="16" t="s">
        <v>234</v>
      </c>
      <c r="BM226" s="214" t="s">
        <v>378</v>
      </c>
    </row>
    <row r="227" s="2" customFormat="1">
      <c r="A227" s="37"/>
      <c r="B227" s="38"/>
      <c r="C227" s="39"/>
      <c r="D227" s="216" t="s">
        <v>147</v>
      </c>
      <c r="E227" s="39"/>
      <c r="F227" s="217" t="s">
        <v>377</v>
      </c>
      <c r="G227" s="39"/>
      <c r="H227" s="39"/>
      <c r="I227" s="218"/>
      <c r="J227" s="39"/>
      <c r="K227" s="39"/>
      <c r="L227" s="43"/>
      <c r="M227" s="219"/>
      <c r="N227" s="220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147</v>
      </c>
      <c r="AU227" s="16" t="s">
        <v>85</v>
      </c>
    </row>
    <row r="228" s="2" customFormat="1" ht="16.5" customHeight="1">
      <c r="A228" s="37"/>
      <c r="B228" s="38"/>
      <c r="C228" s="203" t="s">
        <v>379</v>
      </c>
      <c r="D228" s="203" t="s">
        <v>140</v>
      </c>
      <c r="E228" s="204" t="s">
        <v>380</v>
      </c>
      <c r="F228" s="205" t="s">
        <v>381</v>
      </c>
      <c r="G228" s="206" t="s">
        <v>305</v>
      </c>
      <c r="H228" s="207">
        <v>1</v>
      </c>
      <c r="I228" s="208"/>
      <c r="J228" s="209">
        <f>ROUND(I228*H228,2)</f>
        <v>0</v>
      </c>
      <c r="K228" s="205" t="s">
        <v>144</v>
      </c>
      <c r="L228" s="43"/>
      <c r="M228" s="210" t="s">
        <v>19</v>
      </c>
      <c r="N228" s="211" t="s">
        <v>46</v>
      </c>
      <c r="O228" s="83"/>
      <c r="P228" s="212">
        <f>O228*H228</f>
        <v>0</v>
      </c>
      <c r="Q228" s="212">
        <v>0</v>
      </c>
      <c r="R228" s="212">
        <f>Q228*H228</f>
        <v>0</v>
      </c>
      <c r="S228" s="212">
        <v>0.0091999999999999998</v>
      </c>
      <c r="T228" s="213">
        <f>S228*H228</f>
        <v>0.0091999999999999998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4" t="s">
        <v>234</v>
      </c>
      <c r="AT228" s="214" t="s">
        <v>140</v>
      </c>
      <c r="AU228" s="214" t="s">
        <v>85</v>
      </c>
      <c r="AY228" s="16" t="s">
        <v>137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6" t="s">
        <v>83</v>
      </c>
      <c r="BK228" s="215">
        <f>ROUND(I228*H228,2)</f>
        <v>0</v>
      </c>
      <c r="BL228" s="16" t="s">
        <v>234</v>
      </c>
      <c r="BM228" s="214" t="s">
        <v>382</v>
      </c>
    </row>
    <row r="229" s="2" customFormat="1">
      <c r="A229" s="37"/>
      <c r="B229" s="38"/>
      <c r="C229" s="39"/>
      <c r="D229" s="216" t="s">
        <v>147</v>
      </c>
      <c r="E229" s="39"/>
      <c r="F229" s="217" t="s">
        <v>383</v>
      </c>
      <c r="G229" s="39"/>
      <c r="H229" s="39"/>
      <c r="I229" s="218"/>
      <c r="J229" s="39"/>
      <c r="K229" s="39"/>
      <c r="L229" s="43"/>
      <c r="M229" s="219"/>
      <c r="N229" s="220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147</v>
      </c>
      <c r="AU229" s="16" t="s">
        <v>85</v>
      </c>
    </row>
    <row r="230" s="2" customFormat="1">
      <c r="A230" s="37"/>
      <c r="B230" s="38"/>
      <c r="C230" s="39"/>
      <c r="D230" s="221" t="s">
        <v>149</v>
      </c>
      <c r="E230" s="39"/>
      <c r="F230" s="222" t="s">
        <v>384</v>
      </c>
      <c r="G230" s="39"/>
      <c r="H230" s="39"/>
      <c r="I230" s="218"/>
      <c r="J230" s="39"/>
      <c r="K230" s="39"/>
      <c r="L230" s="43"/>
      <c r="M230" s="219"/>
      <c r="N230" s="220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149</v>
      </c>
      <c r="AU230" s="16" t="s">
        <v>85</v>
      </c>
    </row>
    <row r="231" s="2" customFormat="1" ht="24.15" customHeight="1">
      <c r="A231" s="37"/>
      <c r="B231" s="38"/>
      <c r="C231" s="203" t="s">
        <v>385</v>
      </c>
      <c r="D231" s="203" t="s">
        <v>140</v>
      </c>
      <c r="E231" s="204" t="s">
        <v>386</v>
      </c>
      <c r="F231" s="205" t="s">
        <v>387</v>
      </c>
      <c r="G231" s="206" t="s">
        <v>305</v>
      </c>
      <c r="H231" s="207">
        <v>1</v>
      </c>
      <c r="I231" s="208"/>
      <c r="J231" s="209">
        <f>ROUND(I231*H231,2)</f>
        <v>0</v>
      </c>
      <c r="K231" s="205" t="s">
        <v>144</v>
      </c>
      <c r="L231" s="43"/>
      <c r="M231" s="210" t="s">
        <v>19</v>
      </c>
      <c r="N231" s="211" t="s">
        <v>46</v>
      </c>
      <c r="O231" s="83"/>
      <c r="P231" s="212">
        <f>O231*H231</f>
        <v>0</v>
      </c>
      <c r="Q231" s="212">
        <v>0.0049300000000000004</v>
      </c>
      <c r="R231" s="212">
        <f>Q231*H231</f>
        <v>0.0049300000000000004</v>
      </c>
      <c r="S231" s="212">
        <v>0</v>
      </c>
      <c r="T231" s="21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234</v>
      </c>
      <c r="AT231" s="214" t="s">
        <v>140</v>
      </c>
      <c r="AU231" s="214" t="s">
        <v>85</v>
      </c>
      <c r="AY231" s="16" t="s">
        <v>137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83</v>
      </c>
      <c r="BK231" s="215">
        <f>ROUND(I231*H231,2)</f>
        <v>0</v>
      </c>
      <c r="BL231" s="16" t="s">
        <v>234</v>
      </c>
      <c r="BM231" s="214" t="s">
        <v>388</v>
      </c>
    </row>
    <row r="232" s="2" customFormat="1">
      <c r="A232" s="37"/>
      <c r="B232" s="38"/>
      <c r="C232" s="39"/>
      <c r="D232" s="216" t="s">
        <v>147</v>
      </c>
      <c r="E232" s="39"/>
      <c r="F232" s="217" t="s">
        <v>387</v>
      </c>
      <c r="G232" s="39"/>
      <c r="H232" s="39"/>
      <c r="I232" s="218"/>
      <c r="J232" s="39"/>
      <c r="K232" s="39"/>
      <c r="L232" s="43"/>
      <c r="M232" s="219"/>
      <c r="N232" s="220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147</v>
      </c>
      <c r="AU232" s="16" t="s">
        <v>85</v>
      </c>
    </row>
    <row r="233" s="2" customFormat="1">
      <c r="A233" s="37"/>
      <c r="B233" s="38"/>
      <c r="C233" s="39"/>
      <c r="D233" s="221" t="s">
        <v>149</v>
      </c>
      <c r="E233" s="39"/>
      <c r="F233" s="222" t="s">
        <v>389</v>
      </c>
      <c r="G233" s="39"/>
      <c r="H233" s="39"/>
      <c r="I233" s="218"/>
      <c r="J233" s="39"/>
      <c r="K233" s="39"/>
      <c r="L233" s="43"/>
      <c r="M233" s="219"/>
      <c r="N233" s="220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149</v>
      </c>
      <c r="AU233" s="16" t="s">
        <v>85</v>
      </c>
    </row>
    <row r="234" s="2" customFormat="1" ht="24.15" customHeight="1">
      <c r="A234" s="37"/>
      <c r="B234" s="38"/>
      <c r="C234" s="203" t="s">
        <v>390</v>
      </c>
      <c r="D234" s="203" t="s">
        <v>140</v>
      </c>
      <c r="E234" s="204" t="s">
        <v>391</v>
      </c>
      <c r="F234" s="205" t="s">
        <v>392</v>
      </c>
      <c r="G234" s="206" t="s">
        <v>231</v>
      </c>
      <c r="H234" s="207">
        <v>0.80000000000000004</v>
      </c>
      <c r="I234" s="208"/>
      <c r="J234" s="209">
        <f>ROUND(I234*H234,2)</f>
        <v>0</v>
      </c>
      <c r="K234" s="205" t="s">
        <v>144</v>
      </c>
      <c r="L234" s="43"/>
      <c r="M234" s="210" t="s">
        <v>19</v>
      </c>
      <c r="N234" s="211" t="s">
        <v>46</v>
      </c>
      <c r="O234" s="83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4" t="s">
        <v>234</v>
      </c>
      <c r="AT234" s="214" t="s">
        <v>140</v>
      </c>
      <c r="AU234" s="214" t="s">
        <v>85</v>
      </c>
      <c r="AY234" s="16" t="s">
        <v>137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6" t="s">
        <v>83</v>
      </c>
      <c r="BK234" s="215">
        <f>ROUND(I234*H234,2)</f>
        <v>0</v>
      </c>
      <c r="BL234" s="16" t="s">
        <v>234</v>
      </c>
      <c r="BM234" s="214" t="s">
        <v>393</v>
      </c>
    </row>
    <row r="235" s="2" customFormat="1">
      <c r="A235" s="37"/>
      <c r="B235" s="38"/>
      <c r="C235" s="39"/>
      <c r="D235" s="216" t="s">
        <v>147</v>
      </c>
      <c r="E235" s="39"/>
      <c r="F235" s="217" t="s">
        <v>394</v>
      </c>
      <c r="G235" s="39"/>
      <c r="H235" s="39"/>
      <c r="I235" s="218"/>
      <c r="J235" s="39"/>
      <c r="K235" s="39"/>
      <c r="L235" s="43"/>
      <c r="M235" s="219"/>
      <c r="N235" s="220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147</v>
      </c>
      <c r="AU235" s="16" t="s">
        <v>85</v>
      </c>
    </row>
    <row r="236" s="2" customFormat="1">
      <c r="A236" s="37"/>
      <c r="B236" s="38"/>
      <c r="C236" s="39"/>
      <c r="D236" s="221" t="s">
        <v>149</v>
      </c>
      <c r="E236" s="39"/>
      <c r="F236" s="222" t="s">
        <v>395</v>
      </c>
      <c r="G236" s="39"/>
      <c r="H236" s="39"/>
      <c r="I236" s="218"/>
      <c r="J236" s="39"/>
      <c r="K236" s="39"/>
      <c r="L236" s="43"/>
      <c r="M236" s="219"/>
      <c r="N236" s="220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149</v>
      </c>
      <c r="AU236" s="16" t="s">
        <v>85</v>
      </c>
    </row>
    <row r="237" s="2" customFormat="1" ht="16.5" customHeight="1">
      <c r="A237" s="37"/>
      <c r="B237" s="38"/>
      <c r="C237" s="203" t="s">
        <v>396</v>
      </c>
      <c r="D237" s="203" t="s">
        <v>140</v>
      </c>
      <c r="E237" s="204" t="s">
        <v>397</v>
      </c>
      <c r="F237" s="205" t="s">
        <v>398</v>
      </c>
      <c r="G237" s="206" t="s">
        <v>305</v>
      </c>
      <c r="H237" s="207">
        <v>5</v>
      </c>
      <c r="I237" s="208"/>
      <c r="J237" s="209">
        <f>ROUND(I237*H237,2)</f>
        <v>0</v>
      </c>
      <c r="K237" s="205" t="s">
        <v>144</v>
      </c>
      <c r="L237" s="43"/>
      <c r="M237" s="210" t="s">
        <v>19</v>
      </c>
      <c r="N237" s="211" t="s">
        <v>46</v>
      </c>
      <c r="O237" s="83"/>
      <c r="P237" s="212">
        <f>O237*H237</f>
        <v>0</v>
      </c>
      <c r="Q237" s="212">
        <v>0.00024000000000000001</v>
      </c>
      <c r="R237" s="212">
        <f>Q237*H237</f>
        <v>0.0012000000000000001</v>
      </c>
      <c r="S237" s="212">
        <v>0</v>
      </c>
      <c r="T237" s="21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4" t="s">
        <v>234</v>
      </c>
      <c r="AT237" s="214" t="s">
        <v>140</v>
      </c>
      <c r="AU237" s="214" t="s">
        <v>85</v>
      </c>
      <c r="AY237" s="16" t="s">
        <v>137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83</v>
      </c>
      <c r="BK237" s="215">
        <f>ROUND(I237*H237,2)</f>
        <v>0</v>
      </c>
      <c r="BL237" s="16" t="s">
        <v>234</v>
      </c>
      <c r="BM237" s="214" t="s">
        <v>399</v>
      </c>
    </row>
    <row r="238" s="2" customFormat="1">
      <c r="A238" s="37"/>
      <c r="B238" s="38"/>
      <c r="C238" s="39"/>
      <c r="D238" s="216" t="s">
        <v>147</v>
      </c>
      <c r="E238" s="39"/>
      <c r="F238" s="217" t="s">
        <v>398</v>
      </c>
      <c r="G238" s="39"/>
      <c r="H238" s="39"/>
      <c r="I238" s="218"/>
      <c r="J238" s="39"/>
      <c r="K238" s="39"/>
      <c r="L238" s="43"/>
      <c r="M238" s="219"/>
      <c r="N238" s="220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147</v>
      </c>
      <c r="AU238" s="16" t="s">
        <v>85</v>
      </c>
    </row>
    <row r="239" s="2" customFormat="1">
      <c r="A239" s="37"/>
      <c r="B239" s="38"/>
      <c r="C239" s="39"/>
      <c r="D239" s="221" t="s">
        <v>149</v>
      </c>
      <c r="E239" s="39"/>
      <c r="F239" s="222" t="s">
        <v>400</v>
      </c>
      <c r="G239" s="39"/>
      <c r="H239" s="39"/>
      <c r="I239" s="218"/>
      <c r="J239" s="39"/>
      <c r="K239" s="39"/>
      <c r="L239" s="43"/>
      <c r="M239" s="219"/>
      <c r="N239" s="220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149</v>
      </c>
      <c r="AU239" s="16" t="s">
        <v>85</v>
      </c>
    </row>
    <row r="240" s="2" customFormat="1" ht="16.5" customHeight="1">
      <c r="A240" s="37"/>
      <c r="B240" s="38"/>
      <c r="C240" s="203" t="s">
        <v>401</v>
      </c>
      <c r="D240" s="203" t="s">
        <v>140</v>
      </c>
      <c r="E240" s="204" t="s">
        <v>402</v>
      </c>
      <c r="F240" s="205" t="s">
        <v>403</v>
      </c>
      <c r="G240" s="206" t="s">
        <v>305</v>
      </c>
      <c r="H240" s="207">
        <v>2</v>
      </c>
      <c r="I240" s="208"/>
      <c r="J240" s="209">
        <f>ROUND(I240*H240,2)</f>
        <v>0</v>
      </c>
      <c r="K240" s="205" t="s">
        <v>144</v>
      </c>
      <c r="L240" s="43"/>
      <c r="M240" s="210" t="s">
        <v>19</v>
      </c>
      <c r="N240" s="211" t="s">
        <v>46</v>
      </c>
      <c r="O240" s="83"/>
      <c r="P240" s="212">
        <f>O240*H240</f>
        <v>0</v>
      </c>
      <c r="Q240" s="212">
        <v>0</v>
      </c>
      <c r="R240" s="212">
        <f>Q240*H240</f>
        <v>0</v>
      </c>
      <c r="S240" s="212">
        <v>0.00156</v>
      </c>
      <c r="T240" s="213">
        <f>S240*H240</f>
        <v>0.0031199999999999999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4" t="s">
        <v>234</v>
      </c>
      <c r="AT240" s="214" t="s">
        <v>140</v>
      </c>
      <c r="AU240" s="214" t="s">
        <v>85</v>
      </c>
      <c r="AY240" s="16" t="s">
        <v>137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6" t="s">
        <v>83</v>
      </c>
      <c r="BK240" s="215">
        <f>ROUND(I240*H240,2)</f>
        <v>0</v>
      </c>
      <c r="BL240" s="16" t="s">
        <v>234</v>
      </c>
      <c r="BM240" s="214" t="s">
        <v>404</v>
      </c>
    </row>
    <row r="241" s="2" customFormat="1">
      <c r="A241" s="37"/>
      <c r="B241" s="38"/>
      <c r="C241" s="39"/>
      <c r="D241" s="216" t="s">
        <v>147</v>
      </c>
      <c r="E241" s="39"/>
      <c r="F241" s="217" t="s">
        <v>405</v>
      </c>
      <c r="G241" s="39"/>
      <c r="H241" s="39"/>
      <c r="I241" s="218"/>
      <c r="J241" s="39"/>
      <c r="K241" s="39"/>
      <c r="L241" s="43"/>
      <c r="M241" s="219"/>
      <c r="N241" s="220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147</v>
      </c>
      <c r="AU241" s="16" t="s">
        <v>85</v>
      </c>
    </row>
    <row r="242" s="2" customFormat="1">
      <c r="A242" s="37"/>
      <c r="B242" s="38"/>
      <c r="C242" s="39"/>
      <c r="D242" s="221" t="s">
        <v>149</v>
      </c>
      <c r="E242" s="39"/>
      <c r="F242" s="222" t="s">
        <v>406</v>
      </c>
      <c r="G242" s="39"/>
      <c r="H242" s="39"/>
      <c r="I242" s="218"/>
      <c r="J242" s="39"/>
      <c r="K242" s="39"/>
      <c r="L242" s="43"/>
      <c r="M242" s="219"/>
      <c r="N242" s="220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149</v>
      </c>
      <c r="AU242" s="16" t="s">
        <v>85</v>
      </c>
    </row>
    <row r="243" s="2" customFormat="1" ht="16.5" customHeight="1">
      <c r="A243" s="37"/>
      <c r="B243" s="38"/>
      <c r="C243" s="203" t="s">
        <v>407</v>
      </c>
      <c r="D243" s="203" t="s">
        <v>140</v>
      </c>
      <c r="E243" s="204" t="s">
        <v>408</v>
      </c>
      <c r="F243" s="205" t="s">
        <v>409</v>
      </c>
      <c r="G243" s="206" t="s">
        <v>305</v>
      </c>
      <c r="H243" s="207">
        <v>1</v>
      </c>
      <c r="I243" s="208"/>
      <c r="J243" s="209">
        <f>ROUND(I243*H243,2)</f>
        <v>0</v>
      </c>
      <c r="K243" s="205" t="s">
        <v>144</v>
      </c>
      <c r="L243" s="43"/>
      <c r="M243" s="210" t="s">
        <v>19</v>
      </c>
      <c r="N243" s="211" t="s">
        <v>46</v>
      </c>
      <c r="O243" s="83"/>
      <c r="P243" s="212">
        <f>O243*H243</f>
        <v>0</v>
      </c>
      <c r="Q243" s="212">
        <v>0.0018</v>
      </c>
      <c r="R243" s="212">
        <f>Q243*H243</f>
        <v>0.0018</v>
      </c>
      <c r="S243" s="212">
        <v>0</v>
      </c>
      <c r="T243" s="21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4" t="s">
        <v>234</v>
      </c>
      <c r="AT243" s="214" t="s">
        <v>140</v>
      </c>
      <c r="AU243" s="214" t="s">
        <v>85</v>
      </c>
      <c r="AY243" s="16" t="s">
        <v>137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83</v>
      </c>
      <c r="BK243" s="215">
        <f>ROUND(I243*H243,2)</f>
        <v>0</v>
      </c>
      <c r="BL243" s="16" t="s">
        <v>234</v>
      </c>
      <c r="BM243" s="214" t="s">
        <v>410</v>
      </c>
    </row>
    <row r="244" s="2" customFormat="1">
      <c r="A244" s="37"/>
      <c r="B244" s="38"/>
      <c r="C244" s="39"/>
      <c r="D244" s="216" t="s">
        <v>147</v>
      </c>
      <c r="E244" s="39"/>
      <c r="F244" s="217" t="s">
        <v>409</v>
      </c>
      <c r="G244" s="39"/>
      <c r="H244" s="39"/>
      <c r="I244" s="218"/>
      <c r="J244" s="39"/>
      <c r="K244" s="39"/>
      <c r="L244" s="43"/>
      <c r="M244" s="219"/>
      <c r="N244" s="220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147</v>
      </c>
      <c r="AU244" s="16" t="s">
        <v>85</v>
      </c>
    </row>
    <row r="245" s="2" customFormat="1">
      <c r="A245" s="37"/>
      <c r="B245" s="38"/>
      <c r="C245" s="39"/>
      <c r="D245" s="221" t="s">
        <v>149</v>
      </c>
      <c r="E245" s="39"/>
      <c r="F245" s="222" t="s">
        <v>411</v>
      </c>
      <c r="G245" s="39"/>
      <c r="H245" s="39"/>
      <c r="I245" s="218"/>
      <c r="J245" s="39"/>
      <c r="K245" s="39"/>
      <c r="L245" s="43"/>
      <c r="M245" s="219"/>
      <c r="N245" s="220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149</v>
      </c>
      <c r="AU245" s="16" t="s">
        <v>85</v>
      </c>
    </row>
    <row r="246" s="2" customFormat="1" ht="16.5" customHeight="1">
      <c r="A246" s="37"/>
      <c r="B246" s="38"/>
      <c r="C246" s="203" t="s">
        <v>412</v>
      </c>
      <c r="D246" s="203" t="s">
        <v>140</v>
      </c>
      <c r="E246" s="204" t="s">
        <v>413</v>
      </c>
      <c r="F246" s="205" t="s">
        <v>414</v>
      </c>
      <c r="G246" s="206" t="s">
        <v>305</v>
      </c>
      <c r="H246" s="207">
        <v>1</v>
      </c>
      <c r="I246" s="208"/>
      <c r="J246" s="209">
        <f>ROUND(I246*H246,2)</f>
        <v>0</v>
      </c>
      <c r="K246" s="205" t="s">
        <v>144</v>
      </c>
      <c r="L246" s="43"/>
      <c r="M246" s="210" t="s">
        <v>19</v>
      </c>
      <c r="N246" s="211" t="s">
        <v>46</v>
      </c>
      <c r="O246" s="83"/>
      <c r="P246" s="212">
        <f>O246*H246</f>
        <v>0</v>
      </c>
      <c r="Q246" s="212">
        <v>0.0018400000000000001</v>
      </c>
      <c r="R246" s="212">
        <f>Q246*H246</f>
        <v>0.0018400000000000001</v>
      </c>
      <c r="S246" s="212">
        <v>0</v>
      </c>
      <c r="T246" s="21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4" t="s">
        <v>234</v>
      </c>
      <c r="AT246" s="214" t="s">
        <v>140</v>
      </c>
      <c r="AU246" s="214" t="s">
        <v>85</v>
      </c>
      <c r="AY246" s="16" t="s">
        <v>137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6" t="s">
        <v>83</v>
      </c>
      <c r="BK246" s="215">
        <f>ROUND(I246*H246,2)</f>
        <v>0</v>
      </c>
      <c r="BL246" s="16" t="s">
        <v>234</v>
      </c>
      <c r="BM246" s="214" t="s">
        <v>415</v>
      </c>
    </row>
    <row r="247" s="2" customFormat="1">
      <c r="A247" s="37"/>
      <c r="B247" s="38"/>
      <c r="C247" s="39"/>
      <c r="D247" s="216" t="s">
        <v>147</v>
      </c>
      <c r="E247" s="39"/>
      <c r="F247" s="217" t="s">
        <v>416</v>
      </c>
      <c r="G247" s="39"/>
      <c r="H247" s="39"/>
      <c r="I247" s="218"/>
      <c r="J247" s="39"/>
      <c r="K247" s="39"/>
      <c r="L247" s="43"/>
      <c r="M247" s="219"/>
      <c r="N247" s="220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147</v>
      </c>
      <c r="AU247" s="16" t="s">
        <v>85</v>
      </c>
    </row>
    <row r="248" s="2" customFormat="1">
      <c r="A248" s="37"/>
      <c r="B248" s="38"/>
      <c r="C248" s="39"/>
      <c r="D248" s="221" t="s">
        <v>149</v>
      </c>
      <c r="E248" s="39"/>
      <c r="F248" s="222" t="s">
        <v>417</v>
      </c>
      <c r="G248" s="39"/>
      <c r="H248" s="39"/>
      <c r="I248" s="218"/>
      <c r="J248" s="39"/>
      <c r="K248" s="39"/>
      <c r="L248" s="43"/>
      <c r="M248" s="219"/>
      <c r="N248" s="220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149</v>
      </c>
      <c r="AU248" s="16" t="s">
        <v>85</v>
      </c>
    </row>
    <row r="249" s="2" customFormat="1" ht="16.5" customHeight="1">
      <c r="A249" s="37"/>
      <c r="B249" s="38"/>
      <c r="C249" s="203" t="s">
        <v>418</v>
      </c>
      <c r="D249" s="203" t="s">
        <v>140</v>
      </c>
      <c r="E249" s="204" t="s">
        <v>419</v>
      </c>
      <c r="F249" s="205" t="s">
        <v>420</v>
      </c>
      <c r="G249" s="206" t="s">
        <v>184</v>
      </c>
      <c r="H249" s="207">
        <v>2</v>
      </c>
      <c r="I249" s="208"/>
      <c r="J249" s="209">
        <f>ROUND(I249*H249,2)</f>
        <v>0</v>
      </c>
      <c r="K249" s="205" t="s">
        <v>144</v>
      </c>
      <c r="L249" s="43"/>
      <c r="M249" s="210" t="s">
        <v>19</v>
      </c>
      <c r="N249" s="211" t="s">
        <v>46</v>
      </c>
      <c r="O249" s="83"/>
      <c r="P249" s="212">
        <f>O249*H249</f>
        <v>0</v>
      </c>
      <c r="Q249" s="212">
        <v>0</v>
      </c>
      <c r="R249" s="212">
        <f>Q249*H249</f>
        <v>0</v>
      </c>
      <c r="S249" s="212">
        <v>0.0022499999999999998</v>
      </c>
      <c r="T249" s="213">
        <f>S249*H249</f>
        <v>0.0044999999999999997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4" t="s">
        <v>234</v>
      </c>
      <c r="AT249" s="214" t="s">
        <v>140</v>
      </c>
      <c r="AU249" s="214" t="s">
        <v>85</v>
      </c>
      <c r="AY249" s="16" t="s">
        <v>137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6" t="s">
        <v>83</v>
      </c>
      <c r="BK249" s="215">
        <f>ROUND(I249*H249,2)</f>
        <v>0</v>
      </c>
      <c r="BL249" s="16" t="s">
        <v>234</v>
      </c>
      <c r="BM249" s="214" t="s">
        <v>421</v>
      </c>
    </row>
    <row r="250" s="2" customFormat="1">
      <c r="A250" s="37"/>
      <c r="B250" s="38"/>
      <c r="C250" s="39"/>
      <c r="D250" s="216" t="s">
        <v>147</v>
      </c>
      <c r="E250" s="39"/>
      <c r="F250" s="217" t="s">
        <v>422</v>
      </c>
      <c r="G250" s="39"/>
      <c r="H250" s="39"/>
      <c r="I250" s="218"/>
      <c r="J250" s="39"/>
      <c r="K250" s="39"/>
      <c r="L250" s="43"/>
      <c r="M250" s="219"/>
      <c r="N250" s="220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147</v>
      </c>
      <c r="AU250" s="16" t="s">
        <v>85</v>
      </c>
    </row>
    <row r="251" s="2" customFormat="1">
      <c r="A251" s="37"/>
      <c r="B251" s="38"/>
      <c r="C251" s="39"/>
      <c r="D251" s="221" t="s">
        <v>149</v>
      </c>
      <c r="E251" s="39"/>
      <c r="F251" s="222" t="s">
        <v>423</v>
      </c>
      <c r="G251" s="39"/>
      <c r="H251" s="39"/>
      <c r="I251" s="218"/>
      <c r="J251" s="39"/>
      <c r="K251" s="39"/>
      <c r="L251" s="43"/>
      <c r="M251" s="219"/>
      <c r="N251" s="220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149</v>
      </c>
      <c r="AU251" s="16" t="s">
        <v>85</v>
      </c>
    </row>
    <row r="252" s="2" customFormat="1" ht="16.5" customHeight="1">
      <c r="A252" s="37"/>
      <c r="B252" s="38"/>
      <c r="C252" s="203" t="s">
        <v>424</v>
      </c>
      <c r="D252" s="203" t="s">
        <v>140</v>
      </c>
      <c r="E252" s="204" t="s">
        <v>425</v>
      </c>
      <c r="F252" s="205" t="s">
        <v>426</v>
      </c>
      <c r="G252" s="206" t="s">
        <v>305</v>
      </c>
      <c r="H252" s="207">
        <v>2</v>
      </c>
      <c r="I252" s="208"/>
      <c r="J252" s="209">
        <f>ROUND(I252*H252,2)</f>
        <v>0</v>
      </c>
      <c r="K252" s="205" t="s">
        <v>144</v>
      </c>
      <c r="L252" s="43"/>
      <c r="M252" s="210" t="s">
        <v>19</v>
      </c>
      <c r="N252" s="211" t="s">
        <v>46</v>
      </c>
      <c r="O252" s="83"/>
      <c r="P252" s="212">
        <f>O252*H252</f>
        <v>0</v>
      </c>
      <c r="Q252" s="212">
        <v>0.0018400000000000001</v>
      </c>
      <c r="R252" s="212">
        <f>Q252*H252</f>
        <v>0.0036800000000000001</v>
      </c>
      <c r="S252" s="212">
        <v>0</v>
      </c>
      <c r="T252" s="21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4" t="s">
        <v>234</v>
      </c>
      <c r="AT252" s="214" t="s">
        <v>140</v>
      </c>
      <c r="AU252" s="214" t="s">
        <v>85</v>
      </c>
      <c r="AY252" s="16" t="s">
        <v>137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83</v>
      </c>
      <c r="BK252" s="215">
        <f>ROUND(I252*H252,2)</f>
        <v>0</v>
      </c>
      <c r="BL252" s="16" t="s">
        <v>234</v>
      </c>
      <c r="BM252" s="214" t="s">
        <v>427</v>
      </c>
    </row>
    <row r="253" s="2" customFormat="1">
      <c r="A253" s="37"/>
      <c r="B253" s="38"/>
      <c r="C253" s="39"/>
      <c r="D253" s="216" t="s">
        <v>147</v>
      </c>
      <c r="E253" s="39"/>
      <c r="F253" s="217" t="s">
        <v>426</v>
      </c>
      <c r="G253" s="39"/>
      <c r="H253" s="39"/>
      <c r="I253" s="218"/>
      <c r="J253" s="39"/>
      <c r="K253" s="39"/>
      <c r="L253" s="43"/>
      <c r="M253" s="219"/>
      <c r="N253" s="220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147</v>
      </c>
      <c r="AU253" s="16" t="s">
        <v>85</v>
      </c>
    </row>
    <row r="254" s="2" customFormat="1">
      <c r="A254" s="37"/>
      <c r="B254" s="38"/>
      <c r="C254" s="39"/>
      <c r="D254" s="221" t="s">
        <v>149</v>
      </c>
      <c r="E254" s="39"/>
      <c r="F254" s="222" t="s">
        <v>428</v>
      </c>
      <c r="G254" s="39"/>
      <c r="H254" s="39"/>
      <c r="I254" s="218"/>
      <c r="J254" s="39"/>
      <c r="K254" s="39"/>
      <c r="L254" s="43"/>
      <c r="M254" s="219"/>
      <c r="N254" s="220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149</v>
      </c>
      <c r="AU254" s="16" t="s">
        <v>85</v>
      </c>
    </row>
    <row r="255" s="2" customFormat="1" ht="16.5" customHeight="1">
      <c r="A255" s="37"/>
      <c r="B255" s="38"/>
      <c r="C255" s="203" t="s">
        <v>429</v>
      </c>
      <c r="D255" s="203" t="s">
        <v>140</v>
      </c>
      <c r="E255" s="204" t="s">
        <v>430</v>
      </c>
      <c r="F255" s="205" t="s">
        <v>431</v>
      </c>
      <c r="G255" s="206" t="s">
        <v>184</v>
      </c>
      <c r="H255" s="207">
        <v>2</v>
      </c>
      <c r="I255" s="208"/>
      <c r="J255" s="209">
        <f>ROUND(I255*H255,2)</f>
        <v>0</v>
      </c>
      <c r="K255" s="205" t="s">
        <v>144</v>
      </c>
      <c r="L255" s="43"/>
      <c r="M255" s="210" t="s">
        <v>19</v>
      </c>
      <c r="N255" s="211" t="s">
        <v>46</v>
      </c>
      <c r="O255" s="83"/>
      <c r="P255" s="212">
        <f>O255*H255</f>
        <v>0</v>
      </c>
      <c r="Q255" s="212">
        <v>0</v>
      </c>
      <c r="R255" s="212">
        <f>Q255*H255</f>
        <v>0</v>
      </c>
      <c r="S255" s="212">
        <v>0.00084999999999999995</v>
      </c>
      <c r="T255" s="213">
        <f>S255*H255</f>
        <v>0.0016999999999999999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4" t="s">
        <v>234</v>
      </c>
      <c r="AT255" s="214" t="s">
        <v>140</v>
      </c>
      <c r="AU255" s="214" t="s">
        <v>85</v>
      </c>
      <c r="AY255" s="16" t="s">
        <v>137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6" t="s">
        <v>83</v>
      </c>
      <c r="BK255" s="215">
        <f>ROUND(I255*H255,2)</f>
        <v>0</v>
      </c>
      <c r="BL255" s="16" t="s">
        <v>234</v>
      </c>
      <c r="BM255" s="214" t="s">
        <v>432</v>
      </c>
    </row>
    <row r="256" s="2" customFormat="1">
      <c r="A256" s="37"/>
      <c r="B256" s="38"/>
      <c r="C256" s="39"/>
      <c r="D256" s="216" t="s">
        <v>147</v>
      </c>
      <c r="E256" s="39"/>
      <c r="F256" s="217" t="s">
        <v>433</v>
      </c>
      <c r="G256" s="39"/>
      <c r="H256" s="39"/>
      <c r="I256" s="218"/>
      <c r="J256" s="39"/>
      <c r="K256" s="39"/>
      <c r="L256" s="43"/>
      <c r="M256" s="219"/>
      <c r="N256" s="220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147</v>
      </c>
      <c r="AU256" s="16" t="s">
        <v>85</v>
      </c>
    </row>
    <row r="257" s="2" customFormat="1">
      <c r="A257" s="37"/>
      <c r="B257" s="38"/>
      <c r="C257" s="39"/>
      <c r="D257" s="221" t="s">
        <v>149</v>
      </c>
      <c r="E257" s="39"/>
      <c r="F257" s="222" t="s">
        <v>434</v>
      </c>
      <c r="G257" s="39"/>
      <c r="H257" s="39"/>
      <c r="I257" s="218"/>
      <c r="J257" s="39"/>
      <c r="K257" s="39"/>
      <c r="L257" s="43"/>
      <c r="M257" s="219"/>
      <c r="N257" s="220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149</v>
      </c>
      <c r="AU257" s="16" t="s">
        <v>85</v>
      </c>
    </row>
    <row r="258" s="2" customFormat="1" ht="16.5" customHeight="1">
      <c r="A258" s="37"/>
      <c r="B258" s="38"/>
      <c r="C258" s="203" t="s">
        <v>435</v>
      </c>
      <c r="D258" s="203" t="s">
        <v>140</v>
      </c>
      <c r="E258" s="204" t="s">
        <v>436</v>
      </c>
      <c r="F258" s="205" t="s">
        <v>437</v>
      </c>
      <c r="G258" s="206" t="s">
        <v>184</v>
      </c>
      <c r="H258" s="207">
        <v>2</v>
      </c>
      <c r="I258" s="208"/>
      <c r="J258" s="209">
        <f>ROUND(I258*H258,2)</f>
        <v>0</v>
      </c>
      <c r="K258" s="205" t="s">
        <v>144</v>
      </c>
      <c r="L258" s="43"/>
      <c r="M258" s="210" t="s">
        <v>19</v>
      </c>
      <c r="N258" s="211" t="s">
        <v>46</v>
      </c>
      <c r="O258" s="83"/>
      <c r="P258" s="212">
        <f>O258*H258</f>
        <v>0</v>
      </c>
      <c r="Q258" s="212">
        <v>0.00024000000000000001</v>
      </c>
      <c r="R258" s="212">
        <f>Q258*H258</f>
        <v>0.00048000000000000001</v>
      </c>
      <c r="S258" s="212">
        <v>0</v>
      </c>
      <c r="T258" s="21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4" t="s">
        <v>234</v>
      </c>
      <c r="AT258" s="214" t="s">
        <v>140</v>
      </c>
      <c r="AU258" s="214" t="s">
        <v>85</v>
      </c>
      <c r="AY258" s="16" t="s">
        <v>137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83</v>
      </c>
      <c r="BK258" s="215">
        <f>ROUND(I258*H258,2)</f>
        <v>0</v>
      </c>
      <c r="BL258" s="16" t="s">
        <v>234</v>
      </c>
      <c r="BM258" s="214" t="s">
        <v>438</v>
      </c>
    </row>
    <row r="259" s="2" customFormat="1">
      <c r="A259" s="37"/>
      <c r="B259" s="38"/>
      <c r="C259" s="39"/>
      <c r="D259" s="216" t="s">
        <v>147</v>
      </c>
      <c r="E259" s="39"/>
      <c r="F259" s="217" t="s">
        <v>437</v>
      </c>
      <c r="G259" s="39"/>
      <c r="H259" s="39"/>
      <c r="I259" s="218"/>
      <c r="J259" s="39"/>
      <c r="K259" s="39"/>
      <c r="L259" s="43"/>
      <c r="M259" s="219"/>
      <c r="N259" s="220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147</v>
      </c>
      <c r="AU259" s="16" t="s">
        <v>85</v>
      </c>
    </row>
    <row r="260" s="2" customFormat="1">
      <c r="A260" s="37"/>
      <c r="B260" s="38"/>
      <c r="C260" s="39"/>
      <c r="D260" s="221" t="s">
        <v>149</v>
      </c>
      <c r="E260" s="39"/>
      <c r="F260" s="222" t="s">
        <v>439</v>
      </c>
      <c r="G260" s="39"/>
      <c r="H260" s="39"/>
      <c r="I260" s="218"/>
      <c r="J260" s="39"/>
      <c r="K260" s="39"/>
      <c r="L260" s="43"/>
      <c r="M260" s="219"/>
      <c r="N260" s="220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149</v>
      </c>
      <c r="AU260" s="16" t="s">
        <v>85</v>
      </c>
    </row>
    <row r="261" s="2" customFormat="1" ht="21.75" customHeight="1">
      <c r="A261" s="37"/>
      <c r="B261" s="38"/>
      <c r="C261" s="203" t="s">
        <v>440</v>
      </c>
      <c r="D261" s="203" t="s">
        <v>140</v>
      </c>
      <c r="E261" s="204" t="s">
        <v>441</v>
      </c>
      <c r="F261" s="205" t="s">
        <v>442</v>
      </c>
      <c r="G261" s="206" t="s">
        <v>184</v>
      </c>
      <c r="H261" s="207">
        <v>1</v>
      </c>
      <c r="I261" s="208"/>
      <c r="J261" s="209">
        <f>ROUND(I261*H261,2)</f>
        <v>0</v>
      </c>
      <c r="K261" s="205" t="s">
        <v>144</v>
      </c>
      <c r="L261" s="43"/>
      <c r="M261" s="210" t="s">
        <v>19</v>
      </c>
      <c r="N261" s="211" t="s">
        <v>46</v>
      </c>
      <c r="O261" s="83"/>
      <c r="P261" s="212">
        <f>O261*H261</f>
        <v>0</v>
      </c>
      <c r="Q261" s="212">
        <v>0.00046999999999999999</v>
      </c>
      <c r="R261" s="212">
        <f>Q261*H261</f>
        <v>0.00046999999999999999</v>
      </c>
      <c r="S261" s="212">
        <v>0</v>
      </c>
      <c r="T261" s="213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4" t="s">
        <v>234</v>
      </c>
      <c r="AT261" s="214" t="s">
        <v>140</v>
      </c>
      <c r="AU261" s="214" t="s">
        <v>85</v>
      </c>
      <c r="AY261" s="16" t="s">
        <v>137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6" t="s">
        <v>83</v>
      </c>
      <c r="BK261" s="215">
        <f>ROUND(I261*H261,2)</f>
        <v>0</v>
      </c>
      <c r="BL261" s="16" t="s">
        <v>234</v>
      </c>
      <c r="BM261" s="214" t="s">
        <v>443</v>
      </c>
    </row>
    <row r="262" s="2" customFormat="1">
      <c r="A262" s="37"/>
      <c r="B262" s="38"/>
      <c r="C262" s="39"/>
      <c r="D262" s="216" t="s">
        <v>147</v>
      </c>
      <c r="E262" s="39"/>
      <c r="F262" s="217" t="s">
        <v>442</v>
      </c>
      <c r="G262" s="39"/>
      <c r="H262" s="39"/>
      <c r="I262" s="218"/>
      <c r="J262" s="39"/>
      <c r="K262" s="39"/>
      <c r="L262" s="43"/>
      <c r="M262" s="219"/>
      <c r="N262" s="220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147</v>
      </c>
      <c r="AU262" s="16" t="s">
        <v>85</v>
      </c>
    </row>
    <row r="263" s="2" customFormat="1">
      <c r="A263" s="37"/>
      <c r="B263" s="38"/>
      <c r="C263" s="39"/>
      <c r="D263" s="221" t="s">
        <v>149</v>
      </c>
      <c r="E263" s="39"/>
      <c r="F263" s="222" t="s">
        <v>444</v>
      </c>
      <c r="G263" s="39"/>
      <c r="H263" s="39"/>
      <c r="I263" s="218"/>
      <c r="J263" s="39"/>
      <c r="K263" s="39"/>
      <c r="L263" s="43"/>
      <c r="M263" s="219"/>
      <c r="N263" s="220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149</v>
      </c>
      <c r="AU263" s="16" t="s">
        <v>85</v>
      </c>
    </row>
    <row r="264" s="2" customFormat="1" ht="16.5" customHeight="1">
      <c r="A264" s="37"/>
      <c r="B264" s="38"/>
      <c r="C264" s="203" t="s">
        <v>445</v>
      </c>
      <c r="D264" s="203" t="s">
        <v>140</v>
      </c>
      <c r="E264" s="204" t="s">
        <v>446</v>
      </c>
      <c r="F264" s="205" t="s">
        <v>447</v>
      </c>
      <c r="G264" s="206" t="s">
        <v>448</v>
      </c>
      <c r="H264" s="207">
        <v>1</v>
      </c>
      <c r="I264" s="208"/>
      <c r="J264" s="209">
        <f>ROUND(I264*H264,2)</f>
        <v>0</v>
      </c>
      <c r="K264" s="205" t="s">
        <v>144</v>
      </c>
      <c r="L264" s="43"/>
      <c r="M264" s="210" t="s">
        <v>19</v>
      </c>
      <c r="N264" s="211" t="s">
        <v>46</v>
      </c>
      <c r="O264" s="83"/>
      <c r="P264" s="212">
        <f>O264*H264</f>
        <v>0</v>
      </c>
      <c r="Q264" s="212">
        <v>0.00063000000000000003</v>
      </c>
      <c r="R264" s="212">
        <f>Q264*H264</f>
        <v>0.00063000000000000003</v>
      </c>
      <c r="S264" s="212">
        <v>0</v>
      </c>
      <c r="T264" s="21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4" t="s">
        <v>234</v>
      </c>
      <c r="AT264" s="214" t="s">
        <v>140</v>
      </c>
      <c r="AU264" s="214" t="s">
        <v>85</v>
      </c>
      <c r="AY264" s="16" t="s">
        <v>137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83</v>
      </c>
      <c r="BK264" s="215">
        <f>ROUND(I264*H264,2)</f>
        <v>0</v>
      </c>
      <c r="BL264" s="16" t="s">
        <v>234</v>
      </c>
      <c r="BM264" s="214" t="s">
        <v>449</v>
      </c>
    </row>
    <row r="265" s="2" customFormat="1">
      <c r="A265" s="37"/>
      <c r="B265" s="38"/>
      <c r="C265" s="39"/>
      <c r="D265" s="216" t="s">
        <v>147</v>
      </c>
      <c r="E265" s="39"/>
      <c r="F265" s="217" t="s">
        <v>447</v>
      </c>
      <c r="G265" s="39"/>
      <c r="H265" s="39"/>
      <c r="I265" s="218"/>
      <c r="J265" s="39"/>
      <c r="K265" s="39"/>
      <c r="L265" s="43"/>
      <c r="M265" s="219"/>
      <c r="N265" s="220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147</v>
      </c>
      <c r="AU265" s="16" t="s">
        <v>85</v>
      </c>
    </row>
    <row r="266" s="2" customFormat="1">
      <c r="A266" s="37"/>
      <c r="B266" s="38"/>
      <c r="C266" s="39"/>
      <c r="D266" s="221" t="s">
        <v>149</v>
      </c>
      <c r="E266" s="39"/>
      <c r="F266" s="222" t="s">
        <v>450</v>
      </c>
      <c r="G266" s="39"/>
      <c r="H266" s="39"/>
      <c r="I266" s="218"/>
      <c r="J266" s="39"/>
      <c r="K266" s="39"/>
      <c r="L266" s="43"/>
      <c r="M266" s="219"/>
      <c r="N266" s="220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149</v>
      </c>
      <c r="AU266" s="16" t="s">
        <v>85</v>
      </c>
    </row>
    <row r="267" s="2" customFormat="1" ht="24.15" customHeight="1">
      <c r="A267" s="37"/>
      <c r="B267" s="38"/>
      <c r="C267" s="203" t="s">
        <v>451</v>
      </c>
      <c r="D267" s="203" t="s">
        <v>140</v>
      </c>
      <c r="E267" s="204" t="s">
        <v>452</v>
      </c>
      <c r="F267" s="205" t="s">
        <v>453</v>
      </c>
      <c r="G267" s="206" t="s">
        <v>231</v>
      </c>
      <c r="H267" s="207">
        <v>0.59999999999999998</v>
      </c>
      <c r="I267" s="208"/>
      <c r="J267" s="209">
        <f>ROUND(I267*H267,2)</f>
        <v>0</v>
      </c>
      <c r="K267" s="205" t="s">
        <v>144</v>
      </c>
      <c r="L267" s="43"/>
      <c r="M267" s="210" t="s">
        <v>19</v>
      </c>
      <c r="N267" s="211" t="s">
        <v>46</v>
      </c>
      <c r="O267" s="83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4" t="s">
        <v>234</v>
      </c>
      <c r="AT267" s="214" t="s">
        <v>140</v>
      </c>
      <c r="AU267" s="214" t="s">
        <v>85</v>
      </c>
      <c r="AY267" s="16" t="s">
        <v>137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6" t="s">
        <v>83</v>
      </c>
      <c r="BK267" s="215">
        <f>ROUND(I267*H267,2)</f>
        <v>0</v>
      </c>
      <c r="BL267" s="16" t="s">
        <v>234</v>
      </c>
      <c r="BM267" s="214" t="s">
        <v>454</v>
      </c>
    </row>
    <row r="268" s="2" customFormat="1">
      <c r="A268" s="37"/>
      <c r="B268" s="38"/>
      <c r="C268" s="39"/>
      <c r="D268" s="216" t="s">
        <v>147</v>
      </c>
      <c r="E268" s="39"/>
      <c r="F268" s="217" t="s">
        <v>455</v>
      </c>
      <c r="G268" s="39"/>
      <c r="H268" s="39"/>
      <c r="I268" s="218"/>
      <c r="J268" s="39"/>
      <c r="K268" s="39"/>
      <c r="L268" s="43"/>
      <c r="M268" s="219"/>
      <c r="N268" s="220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147</v>
      </c>
      <c r="AU268" s="16" t="s">
        <v>85</v>
      </c>
    </row>
    <row r="269" s="2" customFormat="1">
      <c r="A269" s="37"/>
      <c r="B269" s="38"/>
      <c r="C269" s="39"/>
      <c r="D269" s="221" t="s">
        <v>149</v>
      </c>
      <c r="E269" s="39"/>
      <c r="F269" s="222" t="s">
        <v>456</v>
      </c>
      <c r="G269" s="39"/>
      <c r="H269" s="39"/>
      <c r="I269" s="218"/>
      <c r="J269" s="39"/>
      <c r="K269" s="39"/>
      <c r="L269" s="43"/>
      <c r="M269" s="219"/>
      <c r="N269" s="220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149</v>
      </c>
      <c r="AU269" s="16" t="s">
        <v>85</v>
      </c>
    </row>
    <row r="270" s="12" customFormat="1" ht="22.8" customHeight="1">
      <c r="A270" s="12"/>
      <c r="B270" s="187"/>
      <c r="C270" s="188"/>
      <c r="D270" s="189" t="s">
        <v>74</v>
      </c>
      <c r="E270" s="201" t="s">
        <v>457</v>
      </c>
      <c r="F270" s="201" t="s">
        <v>458</v>
      </c>
      <c r="G270" s="188"/>
      <c r="H270" s="188"/>
      <c r="I270" s="191"/>
      <c r="J270" s="202">
        <f>BK270</f>
        <v>0</v>
      </c>
      <c r="K270" s="188"/>
      <c r="L270" s="193"/>
      <c r="M270" s="194"/>
      <c r="N270" s="195"/>
      <c r="O270" s="195"/>
      <c r="P270" s="196">
        <f>SUM(P271:P291)</f>
        <v>0</v>
      </c>
      <c r="Q270" s="195"/>
      <c r="R270" s="196">
        <f>SUM(R271:R291)</f>
        <v>0</v>
      </c>
      <c r="S270" s="195"/>
      <c r="T270" s="197">
        <f>SUM(T271:T291)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98" t="s">
        <v>85</v>
      </c>
      <c r="AT270" s="199" t="s">
        <v>74</v>
      </c>
      <c r="AU270" s="199" t="s">
        <v>83</v>
      </c>
      <c r="AY270" s="198" t="s">
        <v>137</v>
      </c>
      <c r="BK270" s="200">
        <f>SUM(BK271:BK291)</f>
        <v>0</v>
      </c>
    </row>
    <row r="271" s="2" customFormat="1" ht="16.5" customHeight="1">
      <c r="A271" s="37"/>
      <c r="B271" s="38"/>
      <c r="C271" s="203" t="s">
        <v>459</v>
      </c>
      <c r="D271" s="203" t="s">
        <v>140</v>
      </c>
      <c r="E271" s="204" t="s">
        <v>460</v>
      </c>
      <c r="F271" s="205" t="s">
        <v>461</v>
      </c>
      <c r="G271" s="206" t="s">
        <v>184</v>
      </c>
      <c r="H271" s="207">
        <v>3</v>
      </c>
      <c r="I271" s="208"/>
      <c r="J271" s="209">
        <f>ROUND(I271*H271,2)</f>
        <v>0</v>
      </c>
      <c r="K271" s="205" t="s">
        <v>144</v>
      </c>
      <c r="L271" s="43"/>
      <c r="M271" s="210" t="s">
        <v>19</v>
      </c>
      <c r="N271" s="211" t="s">
        <v>46</v>
      </c>
      <c r="O271" s="83"/>
      <c r="P271" s="212">
        <f>O271*H271</f>
        <v>0</v>
      </c>
      <c r="Q271" s="212">
        <v>0</v>
      </c>
      <c r="R271" s="212">
        <f>Q271*H271</f>
        <v>0</v>
      </c>
      <c r="S271" s="212">
        <v>0</v>
      </c>
      <c r="T271" s="213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4" t="s">
        <v>234</v>
      </c>
      <c r="AT271" s="214" t="s">
        <v>140</v>
      </c>
      <c r="AU271" s="214" t="s">
        <v>85</v>
      </c>
      <c r="AY271" s="16" t="s">
        <v>137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6" t="s">
        <v>83</v>
      </c>
      <c r="BK271" s="215">
        <f>ROUND(I271*H271,2)</f>
        <v>0</v>
      </c>
      <c r="BL271" s="16" t="s">
        <v>234</v>
      </c>
      <c r="BM271" s="214" t="s">
        <v>462</v>
      </c>
    </row>
    <row r="272" s="2" customFormat="1">
      <c r="A272" s="37"/>
      <c r="B272" s="38"/>
      <c r="C272" s="39"/>
      <c r="D272" s="216" t="s">
        <v>147</v>
      </c>
      <c r="E272" s="39"/>
      <c r="F272" s="217" t="s">
        <v>461</v>
      </c>
      <c r="G272" s="39"/>
      <c r="H272" s="39"/>
      <c r="I272" s="218"/>
      <c r="J272" s="39"/>
      <c r="K272" s="39"/>
      <c r="L272" s="43"/>
      <c r="M272" s="219"/>
      <c r="N272" s="220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147</v>
      </c>
      <c r="AU272" s="16" t="s">
        <v>85</v>
      </c>
    </row>
    <row r="273" s="2" customFormat="1">
      <c r="A273" s="37"/>
      <c r="B273" s="38"/>
      <c r="C273" s="39"/>
      <c r="D273" s="221" t="s">
        <v>149</v>
      </c>
      <c r="E273" s="39"/>
      <c r="F273" s="222" t="s">
        <v>463</v>
      </c>
      <c r="G273" s="39"/>
      <c r="H273" s="39"/>
      <c r="I273" s="218"/>
      <c r="J273" s="39"/>
      <c r="K273" s="39"/>
      <c r="L273" s="43"/>
      <c r="M273" s="219"/>
      <c r="N273" s="220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149</v>
      </c>
      <c r="AU273" s="16" t="s">
        <v>85</v>
      </c>
    </row>
    <row r="274" s="2" customFormat="1" ht="16.5" customHeight="1">
      <c r="A274" s="37"/>
      <c r="B274" s="38"/>
      <c r="C274" s="203" t="s">
        <v>464</v>
      </c>
      <c r="D274" s="203" t="s">
        <v>140</v>
      </c>
      <c r="E274" s="204" t="s">
        <v>465</v>
      </c>
      <c r="F274" s="205" t="s">
        <v>466</v>
      </c>
      <c r="G274" s="206" t="s">
        <v>184</v>
      </c>
      <c r="H274" s="207">
        <v>3</v>
      </c>
      <c r="I274" s="208"/>
      <c r="J274" s="209">
        <f>ROUND(I274*H274,2)</f>
        <v>0</v>
      </c>
      <c r="K274" s="205" t="s">
        <v>144</v>
      </c>
      <c r="L274" s="43"/>
      <c r="M274" s="210" t="s">
        <v>19</v>
      </c>
      <c r="N274" s="211" t="s">
        <v>46</v>
      </c>
      <c r="O274" s="83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4" t="s">
        <v>234</v>
      </c>
      <c r="AT274" s="214" t="s">
        <v>140</v>
      </c>
      <c r="AU274" s="214" t="s">
        <v>85</v>
      </c>
      <c r="AY274" s="16" t="s">
        <v>137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83</v>
      </c>
      <c r="BK274" s="215">
        <f>ROUND(I274*H274,2)</f>
        <v>0</v>
      </c>
      <c r="BL274" s="16" t="s">
        <v>234</v>
      </c>
      <c r="BM274" s="214" t="s">
        <v>467</v>
      </c>
    </row>
    <row r="275" s="2" customFormat="1">
      <c r="A275" s="37"/>
      <c r="B275" s="38"/>
      <c r="C275" s="39"/>
      <c r="D275" s="216" t="s">
        <v>147</v>
      </c>
      <c r="E275" s="39"/>
      <c r="F275" s="217" t="s">
        <v>466</v>
      </c>
      <c r="G275" s="39"/>
      <c r="H275" s="39"/>
      <c r="I275" s="218"/>
      <c r="J275" s="39"/>
      <c r="K275" s="39"/>
      <c r="L275" s="43"/>
      <c r="M275" s="219"/>
      <c r="N275" s="220"/>
      <c r="O275" s="83"/>
      <c r="P275" s="83"/>
      <c r="Q275" s="83"/>
      <c r="R275" s="83"/>
      <c r="S275" s="83"/>
      <c r="T275" s="84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147</v>
      </c>
      <c r="AU275" s="16" t="s">
        <v>85</v>
      </c>
    </row>
    <row r="276" s="2" customFormat="1">
      <c r="A276" s="37"/>
      <c r="B276" s="38"/>
      <c r="C276" s="39"/>
      <c r="D276" s="221" t="s">
        <v>149</v>
      </c>
      <c r="E276" s="39"/>
      <c r="F276" s="222" t="s">
        <v>468</v>
      </c>
      <c r="G276" s="39"/>
      <c r="H276" s="39"/>
      <c r="I276" s="218"/>
      <c r="J276" s="39"/>
      <c r="K276" s="39"/>
      <c r="L276" s="43"/>
      <c r="M276" s="219"/>
      <c r="N276" s="220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149</v>
      </c>
      <c r="AU276" s="16" t="s">
        <v>85</v>
      </c>
    </row>
    <row r="277" s="2" customFormat="1" ht="16.5" customHeight="1">
      <c r="A277" s="37"/>
      <c r="B277" s="38"/>
      <c r="C277" s="203" t="s">
        <v>469</v>
      </c>
      <c r="D277" s="203" t="s">
        <v>140</v>
      </c>
      <c r="E277" s="204" t="s">
        <v>470</v>
      </c>
      <c r="F277" s="205" t="s">
        <v>471</v>
      </c>
      <c r="G277" s="206" t="s">
        <v>184</v>
      </c>
      <c r="H277" s="207">
        <v>3</v>
      </c>
      <c r="I277" s="208"/>
      <c r="J277" s="209">
        <f>ROUND(I277*H277,2)</f>
        <v>0</v>
      </c>
      <c r="K277" s="205" t="s">
        <v>144</v>
      </c>
      <c r="L277" s="43"/>
      <c r="M277" s="210" t="s">
        <v>19</v>
      </c>
      <c r="N277" s="211" t="s">
        <v>46</v>
      </c>
      <c r="O277" s="83"/>
      <c r="P277" s="212">
        <f>O277*H277</f>
        <v>0</v>
      </c>
      <c r="Q277" s="212">
        <v>0</v>
      </c>
      <c r="R277" s="212">
        <f>Q277*H277</f>
        <v>0</v>
      </c>
      <c r="S277" s="212">
        <v>0</v>
      </c>
      <c r="T277" s="21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4" t="s">
        <v>234</v>
      </c>
      <c r="AT277" s="214" t="s">
        <v>140</v>
      </c>
      <c r="AU277" s="214" t="s">
        <v>85</v>
      </c>
      <c r="AY277" s="16" t="s">
        <v>137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6" t="s">
        <v>83</v>
      </c>
      <c r="BK277" s="215">
        <f>ROUND(I277*H277,2)</f>
        <v>0</v>
      </c>
      <c r="BL277" s="16" t="s">
        <v>234</v>
      </c>
      <c r="BM277" s="214" t="s">
        <v>472</v>
      </c>
    </row>
    <row r="278" s="2" customFormat="1">
      <c r="A278" s="37"/>
      <c r="B278" s="38"/>
      <c r="C278" s="39"/>
      <c r="D278" s="216" t="s">
        <v>147</v>
      </c>
      <c r="E278" s="39"/>
      <c r="F278" s="217" t="s">
        <v>471</v>
      </c>
      <c r="G278" s="39"/>
      <c r="H278" s="39"/>
      <c r="I278" s="218"/>
      <c r="J278" s="39"/>
      <c r="K278" s="39"/>
      <c r="L278" s="43"/>
      <c r="M278" s="219"/>
      <c r="N278" s="220"/>
      <c r="O278" s="83"/>
      <c r="P278" s="83"/>
      <c r="Q278" s="83"/>
      <c r="R278" s="83"/>
      <c r="S278" s="83"/>
      <c r="T278" s="84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147</v>
      </c>
      <c r="AU278" s="16" t="s">
        <v>85</v>
      </c>
    </row>
    <row r="279" s="2" customFormat="1">
      <c r="A279" s="37"/>
      <c r="B279" s="38"/>
      <c r="C279" s="39"/>
      <c r="D279" s="221" t="s">
        <v>149</v>
      </c>
      <c r="E279" s="39"/>
      <c r="F279" s="222" t="s">
        <v>473</v>
      </c>
      <c r="G279" s="39"/>
      <c r="H279" s="39"/>
      <c r="I279" s="218"/>
      <c r="J279" s="39"/>
      <c r="K279" s="39"/>
      <c r="L279" s="43"/>
      <c r="M279" s="219"/>
      <c r="N279" s="220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149</v>
      </c>
      <c r="AU279" s="16" t="s">
        <v>85</v>
      </c>
    </row>
    <row r="280" s="2" customFormat="1" ht="16.5" customHeight="1">
      <c r="A280" s="37"/>
      <c r="B280" s="38"/>
      <c r="C280" s="223" t="s">
        <v>474</v>
      </c>
      <c r="D280" s="223" t="s">
        <v>189</v>
      </c>
      <c r="E280" s="224" t="s">
        <v>475</v>
      </c>
      <c r="F280" s="225" t="s">
        <v>476</v>
      </c>
      <c r="G280" s="226" t="s">
        <v>184</v>
      </c>
      <c r="H280" s="227">
        <v>3</v>
      </c>
      <c r="I280" s="228"/>
      <c r="J280" s="229">
        <f>ROUND(I280*H280,2)</f>
        <v>0</v>
      </c>
      <c r="K280" s="225" t="s">
        <v>144</v>
      </c>
      <c r="L280" s="230"/>
      <c r="M280" s="231" t="s">
        <v>19</v>
      </c>
      <c r="N280" s="232" t="s">
        <v>46</v>
      </c>
      <c r="O280" s="83"/>
      <c r="P280" s="212">
        <f>O280*H280</f>
        <v>0</v>
      </c>
      <c r="Q280" s="212">
        <v>0</v>
      </c>
      <c r="R280" s="212">
        <f>Q280*H280</f>
        <v>0</v>
      </c>
      <c r="S280" s="212">
        <v>0</v>
      </c>
      <c r="T280" s="21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4" t="s">
        <v>332</v>
      </c>
      <c r="AT280" s="214" t="s">
        <v>189</v>
      </c>
      <c r="AU280" s="214" t="s">
        <v>85</v>
      </c>
      <c r="AY280" s="16" t="s">
        <v>137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6" t="s">
        <v>83</v>
      </c>
      <c r="BK280" s="215">
        <f>ROUND(I280*H280,2)</f>
        <v>0</v>
      </c>
      <c r="BL280" s="16" t="s">
        <v>234</v>
      </c>
      <c r="BM280" s="214" t="s">
        <v>477</v>
      </c>
    </row>
    <row r="281" s="2" customFormat="1">
      <c r="A281" s="37"/>
      <c r="B281" s="38"/>
      <c r="C281" s="39"/>
      <c r="D281" s="216" t="s">
        <v>147</v>
      </c>
      <c r="E281" s="39"/>
      <c r="F281" s="217" t="s">
        <v>476</v>
      </c>
      <c r="G281" s="39"/>
      <c r="H281" s="39"/>
      <c r="I281" s="218"/>
      <c r="J281" s="39"/>
      <c r="K281" s="39"/>
      <c r="L281" s="43"/>
      <c r="M281" s="219"/>
      <c r="N281" s="220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147</v>
      </c>
      <c r="AU281" s="16" t="s">
        <v>85</v>
      </c>
    </row>
    <row r="282" s="2" customFormat="1" ht="16.5" customHeight="1">
      <c r="A282" s="37"/>
      <c r="B282" s="38"/>
      <c r="C282" s="203" t="s">
        <v>478</v>
      </c>
      <c r="D282" s="203" t="s">
        <v>140</v>
      </c>
      <c r="E282" s="204" t="s">
        <v>479</v>
      </c>
      <c r="F282" s="205" t="s">
        <v>480</v>
      </c>
      <c r="G282" s="206" t="s">
        <v>184</v>
      </c>
      <c r="H282" s="207">
        <v>3</v>
      </c>
      <c r="I282" s="208"/>
      <c r="J282" s="209">
        <f>ROUND(I282*H282,2)</f>
        <v>0</v>
      </c>
      <c r="K282" s="205" t="s">
        <v>144</v>
      </c>
      <c r="L282" s="43"/>
      <c r="M282" s="210" t="s">
        <v>19</v>
      </c>
      <c r="N282" s="211" t="s">
        <v>46</v>
      </c>
      <c r="O282" s="83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4" t="s">
        <v>234</v>
      </c>
      <c r="AT282" s="214" t="s">
        <v>140</v>
      </c>
      <c r="AU282" s="214" t="s">
        <v>85</v>
      </c>
      <c r="AY282" s="16" t="s">
        <v>137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83</v>
      </c>
      <c r="BK282" s="215">
        <f>ROUND(I282*H282,2)</f>
        <v>0</v>
      </c>
      <c r="BL282" s="16" t="s">
        <v>234</v>
      </c>
      <c r="BM282" s="214" t="s">
        <v>481</v>
      </c>
    </row>
    <row r="283" s="2" customFormat="1">
      <c r="A283" s="37"/>
      <c r="B283" s="38"/>
      <c r="C283" s="39"/>
      <c r="D283" s="216" t="s">
        <v>147</v>
      </c>
      <c r="E283" s="39"/>
      <c r="F283" s="217" t="s">
        <v>480</v>
      </c>
      <c r="G283" s="39"/>
      <c r="H283" s="39"/>
      <c r="I283" s="218"/>
      <c r="J283" s="39"/>
      <c r="K283" s="39"/>
      <c r="L283" s="43"/>
      <c r="M283" s="219"/>
      <c r="N283" s="220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147</v>
      </c>
      <c r="AU283" s="16" t="s">
        <v>85</v>
      </c>
    </row>
    <row r="284" s="2" customFormat="1">
      <c r="A284" s="37"/>
      <c r="B284" s="38"/>
      <c r="C284" s="39"/>
      <c r="D284" s="221" t="s">
        <v>149</v>
      </c>
      <c r="E284" s="39"/>
      <c r="F284" s="222" t="s">
        <v>482</v>
      </c>
      <c r="G284" s="39"/>
      <c r="H284" s="39"/>
      <c r="I284" s="218"/>
      <c r="J284" s="39"/>
      <c r="K284" s="39"/>
      <c r="L284" s="43"/>
      <c r="M284" s="219"/>
      <c r="N284" s="220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149</v>
      </c>
      <c r="AU284" s="16" t="s">
        <v>85</v>
      </c>
    </row>
    <row r="285" s="2" customFormat="1" ht="16.5" customHeight="1">
      <c r="A285" s="37"/>
      <c r="B285" s="38"/>
      <c r="C285" s="223" t="s">
        <v>483</v>
      </c>
      <c r="D285" s="223" t="s">
        <v>189</v>
      </c>
      <c r="E285" s="224" t="s">
        <v>484</v>
      </c>
      <c r="F285" s="225" t="s">
        <v>485</v>
      </c>
      <c r="G285" s="226" t="s">
        <v>184</v>
      </c>
      <c r="H285" s="227">
        <v>3</v>
      </c>
      <c r="I285" s="228"/>
      <c r="J285" s="229">
        <f>ROUND(I285*H285,2)</f>
        <v>0</v>
      </c>
      <c r="K285" s="225" t="s">
        <v>144</v>
      </c>
      <c r="L285" s="230"/>
      <c r="M285" s="231" t="s">
        <v>19</v>
      </c>
      <c r="N285" s="232" t="s">
        <v>46</v>
      </c>
      <c r="O285" s="83"/>
      <c r="P285" s="212">
        <f>O285*H285</f>
        <v>0</v>
      </c>
      <c r="Q285" s="212">
        <v>0</v>
      </c>
      <c r="R285" s="212">
        <f>Q285*H285</f>
        <v>0</v>
      </c>
      <c r="S285" s="212">
        <v>0</v>
      </c>
      <c r="T285" s="213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14" t="s">
        <v>332</v>
      </c>
      <c r="AT285" s="214" t="s">
        <v>189</v>
      </c>
      <c r="AU285" s="214" t="s">
        <v>85</v>
      </c>
      <c r="AY285" s="16" t="s">
        <v>137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6" t="s">
        <v>83</v>
      </c>
      <c r="BK285" s="215">
        <f>ROUND(I285*H285,2)</f>
        <v>0</v>
      </c>
      <c r="BL285" s="16" t="s">
        <v>234</v>
      </c>
      <c r="BM285" s="214" t="s">
        <v>486</v>
      </c>
    </row>
    <row r="286" s="2" customFormat="1">
      <c r="A286" s="37"/>
      <c r="B286" s="38"/>
      <c r="C286" s="39"/>
      <c r="D286" s="216" t="s">
        <v>147</v>
      </c>
      <c r="E286" s="39"/>
      <c r="F286" s="217" t="s">
        <v>485</v>
      </c>
      <c r="G286" s="39"/>
      <c r="H286" s="39"/>
      <c r="I286" s="218"/>
      <c r="J286" s="39"/>
      <c r="K286" s="39"/>
      <c r="L286" s="43"/>
      <c r="M286" s="219"/>
      <c r="N286" s="220"/>
      <c r="O286" s="83"/>
      <c r="P286" s="83"/>
      <c r="Q286" s="83"/>
      <c r="R286" s="83"/>
      <c r="S286" s="83"/>
      <c r="T286" s="84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147</v>
      </c>
      <c r="AU286" s="16" t="s">
        <v>85</v>
      </c>
    </row>
    <row r="287" s="2" customFormat="1" ht="16.5" customHeight="1">
      <c r="A287" s="37"/>
      <c r="B287" s="38"/>
      <c r="C287" s="223" t="s">
        <v>487</v>
      </c>
      <c r="D287" s="223" t="s">
        <v>189</v>
      </c>
      <c r="E287" s="224" t="s">
        <v>488</v>
      </c>
      <c r="F287" s="225" t="s">
        <v>489</v>
      </c>
      <c r="G287" s="226" t="s">
        <v>184</v>
      </c>
      <c r="H287" s="227">
        <v>3</v>
      </c>
      <c r="I287" s="228"/>
      <c r="J287" s="229">
        <f>ROUND(I287*H287,2)</f>
        <v>0</v>
      </c>
      <c r="K287" s="225" t="s">
        <v>144</v>
      </c>
      <c r="L287" s="230"/>
      <c r="M287" s="231" t="s">
        <v>19</v>
      </c>
      <c r="N287" s="232" t="s">
        <v>46</v>
      </c>
      <c r="O287" s="83"/>
      <c r="P287" s="212">
        <f>O287*H287</f>
        <v>0</v>
      </c>
      <c r="Q287" s="212">
        <v>0</v>
      </c>
      <c r="R287" s="212">
        <f>Q287*H287</f>
        <v>0</v>
      </c>
      <c r="S287" s="212">
        <v>0</v>
      </c>
      <c r="T287" s="213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14" t="s">
        <v>332</v>
      </c>
      <c r="AT287" s="214" t="s">
        <v>189</v>
      </c>
      <c r="AU287" s="214" t="s">
        <v>85</v>
      </c>
      <c r="AY287" s="16" t="s">
        <v>137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16" t="s">
        <v>83</v>
      </c>
      <c r="BK287" s="215">
        <f>ROUND(I287*H287,2)</f>
        <v>0</v>
      </c>
      <c r="BL287" s="16" t="s">
        <v>234</v>
      </c>
      <c r="BM287" s="214" t="s">
        <v>490</v>
      </c>
    </row>
    <row r="288" s="2" customFormat="1">
      <c r="A288" s="37"/>
      <c r="B288" s="38"/>
      <c r="C288" s="39"/>
      <c r="D288" s="216" t="s">
        <v>147</v>
      </c>
      <c r="E288" s="39"/>
      <c r="F288" s="217" t="s">
        <v>489</v>
      </c>
      <c r="G288" s="39"/>
      <c r="H288" s="39"/>
      <c r="I288" s="218"/>
      <c r="J288" s="39"/>
      <c r="K288" s="39"/>
      <c r="L288" s="43"/>
      <c r="M288" s="219"/>
      <c r="N288" s="220"/>
      <c r="O288" s="83"/>
      <c r="P288" s="83"/>
      <c r="Q288" s="83"/>
      <c r="R288" s="83"/>
      <c r="S288" s="83"/>
      <c r="T288" s="84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147</v>
      </c>
      <c r="AU288" s="16" t="s">
        <v>85</v>
      </c>
    </row>
    <row r="289" s="2" customFormat="1" ht="24.15" customHeight="1">
      <c r="A289" s="37"/>
      <c r="B289" s="38"/>
      <c r="C289" s="203" t="s">
        <v>491</v>
      </c>
      <c r="D289" s="203" t="s">
        <v>140</v>
      </c>
      <c r="E289" s="204" t="s">
        <v>492</v>
      </c>
      <c r="F289" s="205" t="s">
        <v>493</v>
      </c>
      <c r="G289" s="206" t="s">
        <v>231</v>
      </c>
      <c r="H289" s="207">
        <v>0.20000000000000001</v>
      </c>
      <c r="I289" s="208"/>
      <c r="J289" s="209">
        <f>ROUND(I289*H289,2)</f>
        <v>0</v>
      </c>
      <c r="K289" s="205" t="s">
        <v>144</v>
      </c>
      <c r="L289" s="43"/>
      <c r="M289" s="210" t="s">
        <v>19</v>
      </c>
      <c r="N289" s="211" t="s">
        <v>46</v>
      </c>
      <c r="O289" s="83"/>
      <c r="P289" s="212">
        <f>O289*H289</f>
        <v>0</v>
      </c>
      <c r="Q289" s="212">
        <v>0</v>
      </c>
      <c r="R289" s="212">
        <f>Q289*H289</f>
        <v>0</v>
      </c>
      <c r="S289" s="212">
        <v>0</v>
      </c>
      <c r="T289" s="213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14" t="s">
        <v>234</v>
      </c>
      <c r="AT289" s="214" t="s">
        <v>140</v>
      </c>
      <c r="AU289" s="214" t="s">
        <v>85</v>
      </c>
      <c r="AY289" s="16" t="s">
        <v>137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6" t="s">
        <v>83</v>
      </c>
      <c r="BK289" s="215">
        <f>ROUND(I289*H289,2)</f>
        <v>0</v>
      </c>
      <c r="BL289" s="16" t="s">
        <v>234</v>
      </c>
      <c r="BM289" s="214" t="s">
        <v>494</v>
      </c>
    </row>
    <row r="290" s="2" customFormat="1">
      <c r="A290" s="37"/>
      <c r="B290" s="38"/>
      <c r="C290" s="39"/>
      <c r="D290" s="216" t="s">
        <v>147</v>
      </c>
      <c r="E290" s="39"/>
      <c r="F290" s="217" t="s">
        <v>493</v>
      </c>
      <c r="G290" s="39"/>
      <c r="H290" s="39"/>
      <c r="I290" s="218"/>
      <c r="J290" s="39"/>
      <c r="K290" s="39"/>
      <c r="L290" s="43"/>
      <c r="M290" s="219"/>
      <c r="N290" s="220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147</v>
      </c>
      <c r="AU290" s="16" t="s">
        <v>85</v>
      </c>
    </row>
    <row r="291" s="2" customFormat="1">
      <c r="A291" s="37"/>
      <c r="B291" s="38"/>
      <c r="C291" s="39"/>
      <c r="D291" s="221" t="s">
        <v>149</v>
      </c>
      <c r="E291" s="39"/>
      <c r="F291" s="222" t="s">
        <v>495</v>
      </c>
      <c r="G291" s="39"/>
      <c r="H291" s="39"/>
      <c r="I291" s="218"/>
      <c r="J291" s="39"/>
      <c r="K291" s="39"/>
      <c r="L291" s="43"/>
      <c r="M291" s="219"/>
      <c r="N291" s="220"/>
      <c r="O291" s="83"/>
      <c r="P291" s="83"/>
      <c r="Q291" s="83"/>
      <c r="R291" s="83"/>
      <c r="S291" s="83"/>
      <c r="T291" s="84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149</v>
      </c>
      <c r="AU291" s="16" t="s">
        <v>85</v>
      </c>
    </row>
    <row r="292" s="12" customFormat="1" ht="22.8" customHeight="1">
      <c r="A292" s="12"/>
      <c r="B292" s="187"/>
      <c r="C292" s="188"/>
      <c r="D292" s="189" t="s">
        <v>74</v>
      </c>
      <c r="E292" s="201" t="s">
        <v>496</v>
      </c>
      <c r="F292" s="201" t="s">
        <v>497</v>
      </c>
      <c r="G292" s="188"/>
      <c r="H292" s="188"/>
      <c r="I292" s="191"/>
      <c r="J292" s="202">
        <f>BK292</f>
        <v>0</v>
      </c>
      <c r="K292" s="188"/>
      <c r="L292" s="193"/>
      <c r="M292" s="194"/>
      <c r="N292" s="195"/>
      <c r="O292" s="195"/>
      <c r="P292" s="196">
        <f>SUM(P293:P300)</f>
        <v>0</v>
      </c>
      <c r="Q292" s="195"/>
      <c r="R292" s="196">
        <f>SUM(R293:R300)</f>
        <v>0.11736000000000001</v>
      </c>
      <c r="S292" s="195"/>
      <c r="T292" s="197">
        <f>SUM(T293:T300)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98" t="s">
        <v>85</v>
      </c>
      <c r="AT292" s="199" t="s">
        <v>74</v>
      </c>
      <c r="AU292" s="199" t="s">
        <v>83</v>
      </c>
      <c r="AY292" s="198" t="s">
        <v>137</v>
      </c>
      <c r="BK292" s="200">
        <f>SUM(BK293:BK300)</f>
        <v>0</v>
      </c>
    </row>
    <row r="293" s="2" customFormat="1" ht="16.5" customHeight="1">
      <c r="A293" s="37"/>
      <c r="B293" s="38"/>
      <c r="C293" s="203" t="s">
        <v>498</v>
      </c>
      <c r="D293" s="203" t="s">
        <v>140</v>
      </c>
      <c r="E293" s="204" t="s">
        <v>499</v>
      </c>
      <c r="F293" s="205" t="s">
        <v>500</v>
      </c>
      <c r="G293" s="206" t="s">
        <v>184</v>
      </c>
      <c r="H293" s="207">
        <v>3</v>
      </c>
      <c r="I293" s="208"/>
      <c r="J293" s="209">
        <f>ROUND(I293*H293,2)</f>
        <v>0</v>
      </c>
      <c r="K293" s="205" t="s">
        <v>144</v>
      </c>
      <c r="L293" s="43"/>
      <c r="M293" s="210" t="s">
        <v>19</v>
      </c>
      <c r="N293" s="211" t="s">
        <v>46</v>
      </c>
      <c r="O293" s="83"/>
      <c r="P293" s="212">
        <f>O293*H293</f>
        <v>0</v>
      </c>
      <c r="Q293" s="212">
        <v>0</v>
      </c>
      <c r="R293" s="212">
        <f>Q293*H293</f>
        <v>0</v>
      </c>
      <c r="S293" s="212">
        <v>0</v>
      </c>
      <c r="T293" s="213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14" t="s">
        <v>234</v>
      </c>
      <c r="AT293" s="214" t="s">
        <v>140</v>
      </c>
      <c r="AU293" s="214" t="s">
        <v>85</v>
      </c>
      <c r="AY293" s="16" t="s">
        <v>137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6" t="s">
        <v>83</v>
      </c>
      <c r="BK293" s="215">
        <f>ROUND(I293*H293,2)</f>
        <v>0</v>
      </c>
      <c r="BL293" s="16" t="s">
        <v>234</v>
      </c>
      <c r="BM293" s="214" t="s">
        <v>501</v>
      </c>
    </row>
    <row r="294" s="2" customFormat="1">
      <c r="A294" s="37"/>
      <c r="B294" s="38"/>
      <c r="C294" s="39"/>
      <c r="D294" s="216" t="s">
        <v>147</v>
      </c>
      <c r="E294" s="39"/>
      <c r="F294" s="217" t="s">
        <v>500</v>
      </c>
      <c r="G294" s="39"/>
      <c r="H294" s="39"/>
      <c r="I294" s="218"/>
      <c r="J294" s="39"/>
      <c r="K294" s="39"/>
      <c r="L294" s="43"/>
      <c r="M294" s="219"/>
      <c r="N294" s="220"/>
      <c r="O294" s="83"/>
      <c r="P294" s="83"/>
      <c r="Q294" s="83"/>
      <c r="R294" s="83"/>
      <c r="S294" s="83"/>
      <c r="T294" s="84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147</v>
      </c>
      <c r="AU294" s="16" t="s">
        <v>85</v>
      </c>
    </row>
    <row r="295" s="2" customFormat="1">
      <c r="A295" s="37"/>
      <c r="B295" s="38"/>
      <c r="C295" s="39"/>
      <c r="D295" s="221" t="s">
        <v>149</v>
      </c>
      <c r="E295" s="39"/>
      <c r="F295" s="222" t="s">
        <v>502</v>
      </c>
      <c r="G295" s="39"/>
      <c r="H295" s="39"/>
      <c r="I295" s="218"/>
      <c r="J295" s="39"/>
      <c r="K295" s="39"/>
      <c r="L295" s="43"/>
      <c r="M295" s="219"/>
      <c r="N295" s="220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149</v>
      </c>
      <c r="AU295" s="16" t="s">
        <v>85</v>
      </c>
    </row>
    <row r="296" s="2" customFormat="1" ht="21.75" customHeight="1">
      <c r="A296" s="37"/>
      <c r="B296" s="38"/>
      <c r="C296" s="223" t="s">
        <v>503</v>
      </c>
      <c r="D296" s="223" t="s">
        <v>189</v>
      </c>
      <c r="E296" s="224" t="s">
        <v>504</v>
      </c>
      <c r="F296" s="225" t="s">
        <v>505</v>
      </c>
      <c r="G296" s="226" t="s">
        <v>184</v>
      </c>
      <c r="H296" s="227">
        <v>3</v>
      </c>
      <c r="I296" s="228"/>
      <c r="J296" s="229">
        <f>ROUND(I296*H296,2)</f>
        <v>0</v>
      </c>
      <c r="K296" s="225" t="s">
        <v>144</v>
      </c>
      <c r="L296" s="230"/>
      <c r="M296" s="231" t="s">
        <v>19</v>
      </c>
      <c r="N296" s="232" t="s">
        <v>46</v>
      </c>
      <c r="O296" s="83"/>
      <c r="P296" s="212">
        <f>O296*H296</f>
        <v>0</v>
      </c>
      <c r="Q296" s="212">
        <v>0.039120000000000002</v>
      </c>
      <c r="R296" s="212">
        <f>Q296*H296</f>
        <v>0.11736000000000001</v>
      </c>
      <c r="S296" s="212">
        <v>0</v>
      </c>
      <c r="T296" s="213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14" t="s">
        <v>332</v>
      </c>
      <c r="AT296" s="214" t="s">
        <v>189</v>
      </c>
      <c r="AU296" s="214" t="s">
        <v>85</v>
      </c>
      <c r="AY296" s="16" t="s">
        <v>137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6" t="s">
        <v>83</v>
      </c>
      <c r="BK296" s="215">
        <f>ROUND(I296*H296,2)</f>
        <v>0</v>
      </c>
      <c r="BL296" s="16" t="s">
        <v>234</v>
      </c>
      <c r="BM296" s="214" t="s">
        <v>506</v>
      </c>
    </row>
    <row r="297" s="2" customFormat="1">
      <c r="A297" s="37"/>
      <c r="B297" s="38"/>
      <c r="C297" s="39"/>
      <c r="D297" s="216" t="s">
        <v>147</v>
      </c>
      <c r="E297" s="39"/>
      <c r="F297" s="217" t="s">
        <v>505</v>
      </c>
      <c r="G297" s="39"/>
      <c r="H297" s="39"/>
      <c r="I297" s="218"/>
      <c r="J297" s="39"/>
      <c r="K297" s="39"/>
      <c r="L297" s="43"/>
      <c r="M297" s="219"/>
      <c r="N297" s="220"/>
      <c r="O297" s="83"/>
      <c r="P297" s="83"/>
      <c r="Q297" s="83"/>
      <c r="R297" s="83"/>
      <c r="S297" s="83"/>
      <c r="T297" s="84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147</v>
      </c>
      <c r="AU297" s="16" t="s">
        <v>85</v>
      </c>
    </row>
    <row r="298" s="2" customFormat="1" ht="16.5" customHeight="1">
      <c r="A298" s="37"/>
      <c r="B298" s="38"/>
      <c r="C298" s="203" t="s">
        <v>507</v>
      </c>
      <c r="D298" s="203" t="s">
        <v>140</v>
      </c>
      <c r="E298" s="204" t="s">
        <v>508</v>
      </c>
      <c r="F298" s="205" t="s">
        <v>509</v>
      </c>
      <c r="G298" s="206" t="s">
        <v>184</v>
      </c>
      <c r="H298" s="207">
        <v>3</v>
      </c>
      <c r="I298" s="208"/>
      <c r="J298" s="209">
        <f>ROUND(I298*H298,2)</f>
        <v>0</v>
      </c>
      <c r="K298" s="205" t="s">
        <v>144</v>
      </c>
      <c r="L298" s="43"/>
      <c r="M298" s="210" t="s">
        <v>19</v>
      </c>
      <c r="N298" s="211" t="s">
        <v>46</v>
      </c>
      <c r="O298" s="83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14" t="s">
        <v>234</v>
      </c>
      <c r="AT298" s="214" t="s">
        <v>140</v>
      </c>
      <c r="AU298" s="214" t="s">
        <v>85</v>
      </c>
      <c r="AY298" s="16" t="s">
        <v>137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6" t="s">
        <v>83</v>
      </c>
      <c r="BK298" s="215">
        <f>ROUND(I298*H298,2)</f>
        <v>0</v>
      </c>
      <c r="BL298" s="16" t="s">
        <v>234</v>
      </c>
      <c r="BM298" s="214" t="s">
        <v>510</v>
      </c>
    </row>
    <row r="299" s="2" customFormat="1">
      <c r="A299" s="37"/>
      <c r="B299" s="38"/>
      <c r="C299" s="39"/>
      <c r="D299" s="216" t="s">
        <v>147</v>
      </c>
      <c r="E299" s="39"/>
      <c r="F299" s="217" t="s">
        <v>509</v>
      </c>
      <c r="G299" s="39"/>
      <c r="H299" s="39"/>
      <c r="I299" s="218"/>
      <c r="J299" s="39"/>
      <c r="K299" s="39"/>
      <c r="L299" s="43"/>
      <c r="M299" s="219"/>
      <c r="N299" s="220"/>
      <c r="O299" s="83"/>
      <c r="P299" s="83"/>
      <c r="Q299" s="83"/>
      <c r="R299" s="83"/>
      <c r="S299" s="83"/>
      <c r="T299" s="84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147</v>
      </c>
      <c r="AU299" s="16" t="s">
        <v>85</v>
      </c>
    </row>
    <row r="300" s="2" customFormat="1">
      <c r="A300" s="37"/>
      <c r="B300" s="38"/>
      <c r="C300" s="39"/>
      <c r="D300" s="221" t="s">
        <v>149</v>
      </c>
      <c r="E300" s="39"/>
      <c r="F300" s="222" t="s">
        <v>511</v>
      </c>
      <c r="G300" s="39"/>
      <c r="H300" s="39"/>
      <c r="I300" s="218"/>
      <c r="J300" s="39"/>
      <c r="K300" s="39"/>
      <c r="L300" s="43"/>
      <c r="M300" s="219"/>
      <c r="N300" s="220"/>
      <c r="O300" s="83"/>
      <c r="P300" s="83"/>
      <c r="Q300" s="83"/>
      <c r="R300" s="83"/>
      <c r="S300" s="83"/>
      <c r="T300" s="84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149</v>
      </c>
      <c r="AU300" s="16" t="s">
        <v>85</v>
      </c>
    </row>
    <row r="301" s="12" customFormat="1" ht="22.8" customHeight="1">
      <c r="A301" s="12"/>
      <c r="B301" s="187"/>
      <c r="C301" s="188"/>
      <c r="D301" s="189" t="s">
        <v>74</v>
      </c>
      <c r="E301" s="201" t="s">
        <v>512</v>
      </c>
      <c r="F301" s="201" t="s">
        <v>513</v>
      </c>
      <c r="G301" s="188"/>
      <c r="H301" s="188"/>
      <c r="I301" s="191"/>
      <c r="J301" s="202">
        <f>BK301</f>
        <v>0</v>
      </c>
      <c r="K301" s="188"/>
      <c r="L301" s="193"/>
      <c r="M301" s="194"/>
      <c r="N301" s="195"/>
      <c r="O301" s="195"/>
      <c r="P301" s="196">
        <f>SUM(P302:P318)</f>
        <v>0</v>
      </c>
      <c r="Q301" s="195"/>
      <c r="R301" s="196">
        <f>SUM(R302:R318)</f>
        <v>1.5846011999999998</v>
      </c>
      <c r="S301" s="195"/>
      <c r="T301" s="197">
        <f>SUM(T302:T318)</f>
        <v>0.86940000000000006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98" t="s">
        <v>85</v>
      </c>
      <c r="AT301" s="199" t="s">
        <v>74</v>
      </c>
      <c r="AU301" s="199" t="s">
        <v>83</v>
      </c>
      <c r="AY301" s="198" t="s">
        <v>137</v>
      </c>
      <c r="BK301" s="200">
        <f>SUM(BK302:BK318)</f>
        <v>0</v>
      </c>
    </row>
    <row r="302" s="2" customFormat="1" ht="16.5" customHeight="1">
      <c r="A302" s="37"/>
      <c r="B302" s="38"/>
      <c r="C302" s="203" t="s">
        <v>514</v>
      </c>
      <c r="D302" s="203" t="s">
        <v>140</v>
      </c>
      <c r="E302" s="204" t="s">
        <v>515</v>
      </c>
      <c r="F302" s="205" t="s">
        <v>516</v>
      </c>
      <c r="G302" s="206" t="s">
        <v>143</v>
      </c>
      <c r="H302" s="207">
        <v>50.399999999999999</v>
      </c>
      <c r="I302" s="208"/>
      <c r="J302" s="209">
        <f>ROUND(I302*H302,2)</f>
        <v>0</v>
      </c>
      <c r="K302" s="205" t="s">
        <v>144</v>
      </c>
      <c r="L302" s="43"/>
      <c r="M302" s="210" t="s">
        <v>19</v>
      </c>
      <c r="N302" s="211" t="s">
        <v>46</v>
      </c>
      <c r="O302" s="83"/>
      <c r="P302" s="212">
        <f>O302*H302</f>
        <v>0</v>
      </c>
      <c r="Q302" s="212">
        <v>0.031189999999999999</v>
      </c>
      <c r="R302" s="212">
        <f>Q302*H302</f>
        <v>1.5719759999999998</v>
      </c>
      <c r="S302" s="212">
        <v>0</v>
      </c>
      <c r="T302" s="213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14" t="s">
        <v>234</v>
      </c>
      <c r="AT302" s="214" t="s">
        <v>140</v>
      </c>
      <c r="AU302" s="214" t="s">
        <v>85</v>
      </c>
      <c r="AY302" s="16" t="s">
        <v>137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6" t="s">
        <v>83</v>
      </c>
      <c r="BK302" s="215">
        <f>ROUND(I302*H302,2)</f>
        <v>0</v>
      </c>
      <c r="BL302" s="16" t="s">
        <v>234</v>
      </c>
      <c r="BM302" s="214" t="s">
        <v>517</v>
      </c>
    </row>
    <row r="303" s="2" customFormat="1">
      <c r="A303" s="37"/>
      <c r="B303" s="38"/>
      <c r="C303" s="39"/>
      <c r="D303" s="216" t="s">
        <v>147</v>
      </c>
      <c r="E303" s="39"/>
      <c r="F303" s="217" t="s">
        <v>518</v>
      </c>
      <c r="G303" s="39"/>
      <c r="H303" s="39"/>
      <c r="I303" s="218"/>
      <c r="J303" s="39"/>
      <c r="K303" s="39"/>
      <c r="L303" s="43"/>
      <c r="M303" s="219"/>
      <c r="N303" s="220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147</v>
      </c>
      <c r="AU303" s="16" t="s">
        <v>85</v>
      </c>
    </row>
    <row r="304" s="2" customFormat="1">
      <c r="A304" s="37"/>
      <c r="B304" s="38"/>
      <c r="C304" s="39"/>
      <c r="D304" s="221" t="s">
        <v>149</v>
      </c>
      <c r="E304" s="39"/>
      <c r="F304" s="222" t="s">
        <v>519</v>
      </c>
      <c r="G304" s="39"/>
      <c r="H304" s="39"/>
      <c r="I304" s="218"/>
      <c r="J304" s="39"/>
      <c r="K304" s="39"/>
      <c r="L304" s="43"/>
      <c r="M304" s="219"/>
      <c r="N304" s="220"/>
      <c r="O304" s="83"/>
      <c r="P304" s="83"/>
      <c r="Q304" s="83"/>
      <c r="R304" s="83"/>
      <c r="S304" s="83"/>
      <c r="T304" s="84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149</v>
      </c>
      <c r="AU304" s="16" t="s">
        <v>85</v>
      </c>
    </row>
    <row r="305" s="2" customFormat="1" ht="16.5" customHeight="1">
      <c r="A305" s="37"/>
      <c r="B305" s="38"/>
      <c r="C305" s="203" t="s">
        <v>520</v>
      </c>
      <c r="D305" s="203" t="s">
        <v>140</v>
      </c>
      <c r="E305" s="204" t="s">
        <v>521</v>
      </c>
      <c r="F305" s="205" t="s">
        <v>522</v>
      </c>
      <c r="G305" s="206" t="s">
        <v>264</v>
      </c>
      <c r="H305" s="207">
        <v>37.799999999999997</v>
      </c>
      <c r="I305" s="208"/>
      <c r="J305" s="209">
        <f>ROUND(I305*H305,2)</f>
        <v>0</v>
      </c>
      <c r="K305" s="205" t="s">
        <v>144</v>
      </c>
      <c r="L305" s="43"/>
      <c r="M305" s="210" t="s">
        <v>19</v>
      </c>
      <c r="N305" s="211" t="s">
        <v>46</v>
      </c>
      <c r="O305" s="83"/>
      <c r="P305" s="212">
        <f>O305*H305</f>
        <v>0</v>
      </c>
      <c r="Q305" s="212">
        <v>1.0000000000000001E-05</v>
      </c>
      <c r="R305" s="212">
        <f>Q305*H305</f>
        <v>0.00037800000000000003</v>
      </c>
      <c r="S305" s="212">
        <v>0</v>
      </c>
      <c r="T305" s="213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14" t="s">
        <v>234</v>
      </c>
      <c r="AT305" s="214" t="s">
        <v>140</v>
      </c>
      <c r="AU305" s="214" t="s">
        <v>85</v>
      </c>
      <c r="AY305" s="16" t="s">
        <v>137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16" t="s">
        <v>83</v>
      </c>
      <c r="BK305" s="215">
        <f>ROUND(I305*H305,2)</f>
        <v>0</v>
      </c>
      <c r="BL305" s="16" t="s">
        <v>234</v>
      </c>
      <c r="BM305" s="214" t="s">
        <v>523</v>
      </c>
    </row>
    <row r="306" s="2" customFormat="1">
      <c r="A306" s="37"/>
      <c r="B306" s="38"/>
      <c r="C306" s="39"/>
      <c r="D306" s="216" t="s">
        <v>147</v>
      </c>
      <c r="E306" s="39"/>
      <c r="F306" s="217" t="s">
        <v>524</v>
      </c>
      <c r="G306" s="39"/>
      <c r="H306" s="39"/>
      <c r="I306" s="218"/>
      <c r="J306" s="39"/>
      <c r="K306" s="39"/>
      <c r="L306" s="43"/>
      <c r="M306" s="219"/>
      <c r="N306" s="220"/>
      <c r="O306" s="83"/>
      <c r="P306" s="83"/>
      <c r="Q306" s="83"/>
      <c r="R306" s="83"/>
      <c r="S306" s="83"/>
      <c r="T306" s="84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147</v>
      </c>
      <c r="AU306" s="16" t="s">
        <v>85</v>
      </c>
    </row>
    <row r="307" s="2" customFormat="1">
      <c r="A307" s="37"/>
      <c r="B307" s="38"/>
      <c r="C307" s="39"/>
      <c r="D307" s="221" t="s">
        <v>149</v>
      </c>
      <c r="E307" s="39"/>
      <c r="F307" s="222" t="s">
        <v>525</v>
      </c>
      <c r="G307" s="39"/>
      <c r="H307" s="39"/>
      <c r="I307" s="218"/>
      <c r="J307" s="39"/>
      <c r="K307" s="39"/>
      <c r="L307" s="43"/>
      <c r="M307" s="219"/>
      <c r="N307" s="220"/>
      <c r="O307" s="83"/>
      <c r="P307" s="83"/>
      <c r="Q307" s="83"/>
      <c r="R307" s="83"/>
      <c r="S307" s="83"/>
      <c r="T307" s="84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149</v>
      </c>
      <c r="AU307" s="16" t="s">
        <v>85</v>
      </c>
    </row>
    <row r="308" s="2" customFormat="1" ht="16.5" customHeight="1">
      <c r="A308" s="37"/>
      <c r="B308" s="38"/>
      <c r="C308" s="203" t="s">
        <v>526</v>
      </c>
      <c r="D308" s="203" t="s">
        <v>140</v>
      </c>
      <c r="E308" s="204" t="s">
        <v>527</v>
      </c>
      <c r="F308" s="205" t="s">
        <v>528</v>
      </c>
      <c r="G308" s="206" t="s">
        <v>143</v>
      </c>
      <c r="H308" s="207">
        <v>50.399999999999999</v>
      </c>
      <c r="I308" s="208"/>
      <c r="J308" s="209">
        <f>ROUND(I308*H308,2)</f>
        <v>0</v>
      </c>
      <c r="K308" s="205" t="s">
        <v>144</v>
      </c>
      <c r="L308" s="43"/>
      <c r="M308" s="210" t="s">
        <v>19</v>
      </c>
      <c r="N308" s="211" t="s">
        <v>46</v>
      </c>
      <c r="O308" s="83"/>
      <c r="P308" s="212">
        <f>O308*H308</f>
        <v>0</v>
      </c>
      <c r="Q308" s="212">
        <v>0.00010000000000000001</v>
      </c>
      <c r="R308" s="212">
        <f>Q308*H308</f>
        <v>0.0050400000000000002</v>
      </c>
      <c r="S308" s="212">
        <v>0</v>
      </c>
      <c r="T308" s="213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14" t="s">
        <v>234</v>
      </c>
      <c r="AT308" s="214" t="s">
        <v>140</v>
      </c>
      <c r="AU308" s="214" t="s">
        <v>85</v>
      </c>
      <c r="AY308" s="16" t="s">
        <v>137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16" t="s">
        <v>83</v>
      </c>
      <c r="BK308" s="215">
        <f>ROUND(I308*H308,2)</f>
        <v>0</v>
      </c>
      <c r="BL308" s="16" t="s">
        <v>234</v>
      </c>
      <c r="BM308" s="214" t="s">
        <v>529</v>
      </c>
    </row>
    <row r="309" s="2" customFormat="1">
      <c r="A309" s="37"/>
      <c r="B309" s="38"/>
      <c r="C309" s="39"/>
      <c r="D309" s="216" t="s">
        <v>147</v>
      </c>
      <c r="E309" s="39"/>
      <c r="F309" s="217" t="s">
        <v>530</v>
      </c>
      <c r="G309" s="39"/>
      <c r="H309" s="39"/>
      <c r="I309" s="218"/>
      <c r="J309" s="39"/>
      <c r="K309" s="39"/>
      <c r="L309" s="43"/>
      <c r="M309" s="219"/>
      <c r="N309" s="220"/>
      <c r="O309" s="83"/>
      <c r="P309" s="83"/>
      <c r="Q309" s="83"/>
      <c r="R309" s="83"/>
      <c r="S309" s="83"/>
      <c r="T309" s="84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147</v>
      </c>
      <c r="AU309" s="16" t="s">
        <v>85</v>
      </c>
    </row>
    <row r="310" s="2" customFormat="1">
      <c r="A310" s="37"/>
      <c r="B310" s="38"/>
      <c r="C310" s="39"/>
      <c r="D310" s="221" t="s">
        <v>149</v>
      </c>
      <c r="E310" s="39"/>
      <c r="F310" s="222" t="s">
        <v>531</v>
      </c>
      <c r="G310" s="39"/>
      <c r="H310" s="39"/>
      <c r="I310" s="218"/>
      <c r="J310" s="39"/>
      <c r="K310" s="39"/>
      <c r="L310" s="43"/>
      <c r="M310" s="219"/>
      <c r="N310" s="220"/>
      <c r="O310" s="83"/>
      <c r="P310" s="83"/>
      <c r="Q310" s="83"/>
      <c r="R310" s="83"/>
      <c r="S310" s="83"/>
      <c r="T310" s="84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149</v>
      </c>
      <c r="AU310" s="16" t="s">
        <v>85</v>
      </c>
    </row>
    <row r="311" s="2" customFormat="1" ht="16.5" customHeight="1">
      <c r="A311" s="37"/>
      <c r="B311" s="38"/>
      <c r="C311" s="203" t="s">
        <v>532</v>
      </c>
      <c r="D311" s="203" t="s">
        <v>140</v>
      </c>
      <c r="E311" s="204" t="s">
        <v>533</v>
      </c>
      <c r="F311" s="205" t="s">
        <v>534</v>
      </c>
      <c r="G311" s="206" t="s">
        <v>143</v>
      </c>
      <c r="H311" s="207">
        <v>65.519999999999996</v>
      </c>
      <c r="I311" s="208"/>
      <c r="J311" s="209">
        <f>ROUND(I311*H311,2)</f>
        <v>0</v>
      </c>
      <c r="K311" s="205" t="s">
        <v>144</v>
      </c>
      <c r="L311" s="43"/>
      <c r="M311" s="210" t="s">
        <v>19</v>
      </c>
      <c r="N311" s="211" t="s">
        <v>46</v>
      </c>
      <c r="O311" s="83"/>
      <c r="P311" s="212">
        <f>O311*H311</f>
        <v>0</v>
      </c>
      <c r="Q311" s="212">
        <v>0</v>
      </c>
      <c r="R311" s="212">
        <f>Q311*H311</f>
        <v>0</v>
      </c>
      <c r="S311" s="212">
        <v>0</v>
      </c>
      <c r="T311" s="213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14" t="s">
        <v>234</v>
      </c>
      <c r="AT311" s="214" t="s">
        <v>140</v>
      </c>
      <c r="AU311" s="214" t="s">
        <v>85</v>
      </c>
      <c r="AY311" s="16" t="s">
        <v>137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16" t="s">
        <v>83</v>
      </c>
      <c r="BK311" s="215">
        <f>ROUND(I311*H311,2)</f>
        <v>0</v>
      </c>
      <c r="BL311" s="16" t="s">
        <v>234</v>
      </c>
      <c r="BM311" s="214" t="s">
        <v>535</v>
      </c>
    </row>
    <row r="312" s="2" customFormat="1">
      <c r="A312" s="37"/>
      <c r="B312" s="38"/>
      <c r="C312" s="39"/>
      <c r="D312" s="216" t="s">
        <v>147</v>
      </c>
      <c r="E312" s="39"/>
      <c r="F312" s="217" t="s">
        <v>536</v>
      </c>
      <c r="G312" s="39"/>
      <c r="H312" s="39"/>
      <c r="I312" s="218"/>
      <c r="J312" s="39"/>
      <c r="K312" s="39"/>
      <c r="L312" s="43"/>
      <c r="M312" s="219"/>
      <c r="N312" s="220"/>
      <c r="O312" s="83"/>
      <c r="P312" s="83"/>
      <c r="Q312" s="83"/>
      <c r="R312" s="83"/>
      <c r="S312" s="83"/>
      <c r="T312" s="84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147</v>
      </c>
      <c r="AU312" s="16" t="s">
        <v>85</v>
      </c>
    </row>
    <row r="313" s="2" customFormat="1">
      <c r="A313" s="37"/>
      <c r="B313" s="38"/>
      <c r="C313" s="39"/>
      <c r="D313" s="221" t="s">
        <v>149</v>
      </c>
      <c r="E313" s="39"/>
      <c r="F313" s="222" t="s">
        <v>537</v>
      </c>
      <c r="G313" s="39"/>
      <c r="H313" s="39"/>
      <c r="I313" s="218"/>
      <c r="J313" s="39"/>
      <c r="K313" s="39"/>
      <c r="L313" s="43"/>
      <c r="M313" s="219"/>
      <c r="N313" s="220"/>
      <c r="O313" s="83"/>
      <c r="P313" s="83"/>
      <c r="Q313" s="83"/>
      <c r="R313" s="83"/>
      <c r="S313" s="83"/>
      <c r="T313" s="84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149</v>
      </c>
      <c r="AU313" s="16" t="s">
        <v>85</v>
      </c>
    </row>
    <row r="314" s="2" customFormat="1" ht="16.5" customHeight="1">
      <c r="A314" s="37"/>
      <c r="B314" s="38"/>
      <c r="C314" s="223" t="s">
        <v>538</v>
      </c>
      <c r="D314" s="223" t="s">
        <v>189</v>
      </c>
      <c r="E314" s="224" t="s">
        <v>539</v>
      </c>
      <c r="F314" s="225" t="s">
        <v>540</v>
      </c>
      <c r="G314" s="226" t="s">
        <v>143</v>
      </c>
      <c r="H314" s="227">
        <v>65.519999999999996</v>
      </c>
      <c r="I314" s="228"/>
      <c r="J314" s="229">
        <f>ROUND(I314*H314,2)</f>
        <v>0</v>
      </c>
      <c r="K314" s="225" t="s">
        <v>144</v>
      </c>
      <c r="L314" s="230"/>
      <c r="M314" s="231" t="s">
        <v>19</v>
      </c>
      <c r="N314" s="232" t="s">
        <v>46</v>
      </c>
      <c r="O314" s="83"/>
      <c r="P314" s="212">
        <f>O314*H314</f>
        <v>0</v>
      </c>
      <c r="Q314" s="212">
        <v>0.00011</v>
      </c>
      <c r="R314" s="212">
        <f>Q314*H314</f>
        <v>0.0072071999999999995</v>
      </c>
      <c r="S314" s="212">
        <v>0</v>
      </c>
      <c r="T314" s="213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14" t="s">
        <v>332</v>
      </c>
      <c r="AT314" s="214" t="s">
        <v>189</v>
      </c>
      <c r="AU314" s="214" t="s">
        <v>85</v>
      </c>
      <c r="AY314" s="16" t="s">
        <v>137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6" t="s">
        <v>83</v>
      </c>
      <c r="BK314" s="215">
        <f>ROUND(I314*H314,2)</f>
        <v>0</v>
      </c>
      <c r="BL314" s="16" t="s">
        <v>234</v>
      </c>
      <c r="BM314" s="214" t="s">
        <v>541</v>
      </c>
    </row>
    <row r="315" s="2" customFormat="1">
      <c r="A315" s="37"/>
      <c r="B315" s="38"/>
      <c r="C315" s="39"/>
      <c r="D315" s="216" t="s">
        <v>147</v>
      </c>
      <c r="E315" s="39"/>
      <c r="F315" s="217" t="s">
        <v>540</v>
      </c>
      <c r="G315" s="39"/>
      <c r="H315" s="39"/>
      <c r="I315" s="218"/>
      <c r="J315" s="39"/>
      <c r="K315" s="39"/>
      <c r="L315" s="43"/>
      <c r="M315" s="219"/>
      <c r="N315" s="220"/>
      <c r="O315" s="83"/>
      <c r="P315" s="83"/>
      <c r="Q315" s="83"/>
      <c r="R315" s="83"/>
      <c r="S315" s="83"/>
      <c r="T315" s="84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147</v>
      </c>
      <c r="AU315" s="16" t="s">
        <v>85</v>
      </c>
    </row>
    <row r="316" s="2" customFormat="1" ht="16.5" customHeight="1">
      <c r="A316" s="37"/>
      <c r="B316" s="38"/>
      <c r="C316" s="203" t="s">
        <v>542</v>
      </c>
      <c r="D316" s="203" t="s">
        <v>140</v>
      </c>
      <c r="E316" s="204" t="s">
        <v>543</v>
      </c>
      <c r="F316" s="205" t="s">
        <v>544</v>
      </c>
      <c r="G316" s="206" t="s">
        <v>143</v>
      </c>
      <c r="H316" s="207">
        <v>50.399999999999999</v>
      </c>
      <c r="I316" s="208"/>
      <c r="J316" s="209">
        <f>ROUND(I316*H316,2)</f>
        <v>0</v>
      </c>
      <c r="K316" s="205" t="s">
        <v>144</v>
      </c>
      <c r="L316" s="43"/>
      <c r="M316" s="210" t="s">
        <v>19</v>
      </c>
      <c r="N316" s="211" t="s">
        <v>46</v>
      </c>
      <c r="O316" s="83"/>
      <c r="P316" s="212">
        <f>O316*H316</f>
        <v>0</v>
      </c>
      <c r="Q316" s="212">
        <v>0</v>
      </c>
      <c r="R316" s="212">
        <f>Q316*H316</f>
        <v>0</v>
      </c>
      <c r="S316" s="212">
        <v>0.017250000000000001</v>
      </c>
      <c r="T316" s="213">
        <f>S316*H316</f>
        <v>0.86940000000000006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14" t="s">
        <v>234</v>
      </c>
      <c r="AT316" s="214" t="s">
        <v>140</v>
      </c>
      <c r="AU316" s="214" t="s">
        <v>85</v>
      </c>
      <c r="AY316" s="16" t="s">
        <v>137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6" t="s">
        <v>83</v>
      </c>
      <c r="BK316" s="215">
        <f>ROUND(I316*H316,2)</f>
        <v>0</v>
      </c>
      <c r="BL316" s="16" t="s">
        <v>234</v>
      </c>
      <c r="BM316" s="214" t="s">
        <v>545</v>
      </c>
    </row>
    <row r="317" s="2" customFormat="1">
      <c r="A317" s="37"/>
      <c r="B317" s="38"/>
      <c r="C317" s="39"/>
      <c r="D317" s="216" t="s">
        <v>147</v>
      </c>
      <c r="E317" s="39"/>
      <c r="F317" s="217" t="s">
        <v>546</v>
      </c>
      <c r="G317" s="39"/>
      <c r="H317" s="39"/>
      <c r="I317" s="218"/>
      <c r="J317" s="39"/>
      <c r="K317" s="39"/>
      <c r="L317" s="43"/>
      <c r="M317" s="219"/>
      <c r="N317" s="220"/>
      <c r="O317" s="83"/>
      <c r="P317" s="83"/>
      <c r="Q317" s="83"/>
      <c r="R317" s="83"/>
      <c r="S317" s="83"/>
      <c r="T317" s="84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147</v>
      </c>
      <c r="AU317" s="16" t="s">
        <v>85</v>
      </c>
    </row>
    <row r="318" s="2" customFormat="1">
      <c r="A318" s="37"/>
      <c r="B318" s="38"/>
      <c r="C318" s="39"/>
      <c r="D318" s="221" t="s">
        <v>149</v>
      </c>
      <c r="E318" s="39"/>
      <c r="F318" s="222" t="s">
        <v>547</v>
      </c>
      <c r="G318" s="39"/>
      <c r="H318" s="39"/>
      <c r="I318" s="218"/>
      <c r="J318" s="39"/>
      <c r="K318" s="39"/>
      <c r="L318" s="43"/>
      <c r="M318" s="219"/>
      <c r="N318" s="220"/>
      <c r="O318" s="83"/>
      <c r="P318" s="83"/>
      <c r="Q318" s="83"/>
      <c r="R318" s="83"/>
      <c r="S318" s="83"/>
      <c r="T318" s="84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149</v>
      </c>
      <c r="AU318" s="16" t="s">
        <v>85</v>
      </c>
    </row>
    <row r="319" s="12" customFormat="1" ht="22.8" customHeight="1">
      <c r="A319" s="12"/>
      <c r="B319" s="187"/>
      <c r="C319" s="188"/>
      <c r="D319" s="189" t="s">
        <v>74</v>
      </c>
      <c r="E319" s="201" t="s">
        <v>548</v>
      </c>
      <c r="F319" s="201" t="s">
        <v>549</v>
      </c>
      <c r="G319" s="188"/>
      <c r="H319" s="188"/>
      <c r="I319" s="191"/>
      <c r="J319" s="202">
        <f>BK319</f>
        <v>0</v>
      </c>
      <c r="K319" s="188"/>
      <c r="L319" s="193"/>
      <c r="M319" s="194"/>
      <c r="N319" s="195"/>
      <c r="O319" s="195"/>
      <c r="P319" s="196">
        <f>SUM(P320:P328)</f>
        <v>0</v>
      </c>
      <c r="Q319" s="195"/>
      <c r="R319" s="196">
        <f>SUM(R320:R328)</f>
        <v>0.0030059000000000006</v>
      </c>
      <c r="S319" s="195"/>
      <c r="T319" s="197">
        <f>SUM(T320:T328)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98" t="s">
        <v>85</v>
      </c>
      <c r="AT319" s="199" t="s">
        <v>74</v>
      </c>
      <c r="AU319" s="199" t="s">
        <v>83</v>
      </c>
      <c r="AY319" s="198" t="s">
        <v>137</v>
      </c>
      <c r="BK319" s="200">
        <f>SUM(BK320:BK328)</f>
        <v>0</v>
      </c>
    </row>
    <row r="320" s="2" customFormat="1" ht="16.5" customHeight="1">
      <c r="A320" s="37"/>
      <c r="B320" s="38"/>
      <c r="C320" s="203" t="s">
        <v>550</v>
      </c>
      <c r="D320" s="203" t="s">
        <v>140</v>
      </c>
      <c r="E320" s="204" t="s">
        <v>551</v>
      </c>
      <c r="F320" s="205" t="s">
        <v>552</v>
      </c>
      <c r="G320" s="206" t="s">
        <v>184</v>
      </c>
      <c r="H320" s="207">
        <v>1</v>
      </c>
      <c r="I320" s="208"/>
      <c r="J320" s="209">
        <f>ROUND(I320*H320,2)</f>
        <v>0</v>
      </c>
      <c r="K320" s="205" t="s">
        <v>144</v>
      </c>
      <c r="L320" s="43"/>
      <c r="M320" s="210" t="s">
        <v>19</v>
      </c>
      <c r="N320" s="211" t="s">
        <v>46</v>
      </c>
      <c r="O320" s="83"/>
      <c r="P320" s="212">
        <f>O320*H320</f>
        <v>0</v>
      </c>
      <c r="Q320" s="212">
        <v>0</v>
      </c>
      <c r="R320" s="212">
        <f>Q320*H320</f>
        <v>0</v>
      </c>
      <c r="S320" s="212">
        <v>0</v>
      </c>
      <c r="T320" s="213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14" t="s">
        <v>234</v>
      </c>
      <c r="AT320" s="214" t="s">
        <v>140</v>
      </c>
      <c r="AU320" s="214" t="s">
        <v>85</v>
      </c>
      <c r="AY320" s="16" t="s">
        <v>137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16" t="s">
        <v>83</v>
      </c>
      <c r="BK320" s="215">
        <f>ROUND(I320*H320,2)</f>
        <v>0</v>
      </c>
      <c r="BL320" s="16" t="s">
        <v>234</v>
      </c>
      <c r="BM320" s="214" t="s">
        <v>553</v>
      </c>
    </row>
    <row r="321" s="2" customFormat="1">
      <c r="A321" s="37"/>
      <c r="B321" s="38"/>
      <c r="C321" s="39"/>
      <c r="D321" s="216" t="s">
        <v>147</v>
      </c>
      <c r="E321" s="39"/>
      <c r="F321" s="217" t="s">
        <v>552</v>
      </c>
      <c r="G321" s="39"/>
      <c r="H321" s="39"/>
      <c r="I321" s="218"/>
      <c r="J321" s="39"/>
      <c r="K321" s="39"/>
      <c r="L321" s="43"/>
      <c r="M321" s="219"/>
      <c r="N321" s="220"/>
      <c r="O321" s="83"/>
      <c r="P321" s="83"/>
      <c r="Q321" s="83"/>
      <c r="R321" s="83"/>
      <c r="S321" s="83"/>
      <c r="T321" s="84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147</v>
      </c>
      <c r="AU321" s="16" t="s">
        <v>85</v>
      </c>
    </row>
    <row r="322" s="2" customFormat="1">
      <c r="A322" s="37"/>
      <c r="B322" s="38"/>
      <c r="C322" s="39"/>
      <c r="D322" s="221" t="s">
        <v>149</v>
      </c>
      <c r="E322" s="39"/>
      <c r="F322" s="222" t="s">
        <v>554</v>
      </c>
      <c r="G322" s="39"/>
      <c r="H322" s="39"/>
      <c r="I322" s="218"/>
      <c r="J322" s="39"/>
      <c r="K322" s="39"/>
      <c r="L322" s="43"/>
      <c r="M322" s="219"/>
      <c r="N322" s="220"/>
      <c r="O322" s="83"/>
      <c r="P322" s="83"/>
      <c r="Q322" s="83"/>
      <c r="R322" s="83"/>
      <c r="S322" s="83"/>
      <c r="T322" s="84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149</v>
      </c>
      <c r="AU322" s="16" t="s">
        <v>85</v>
      </c>
    </row>
    <row r="323" s="2" customFormat="1" ht="16.5" customHeight="1">
      <c r="A323" s="37"/>
      <c r="B323" s="38"/>
      <c r="C323" s="223" t="s">
        <v>555</v>
      </c>
      <c r="D323" s="223" t="s">
        <v>189</v>
      </c>
      <c r="E323" s="224" t="s">
        <v>556</v>
      </c>
      <c r="F323" s="225" t="s">
        <v>557</v>
      </c>
      <c r="G323" s="226" t="s">
        <v>184</v>
      </c>
      <c r="H323" s="227">
        <v>1.03</v>
      </c>
      <c r="I323" s="228"/>
      <c r="J323" s="229">
        <f>ROUND(I323*H323,2)</f>
        <v>0</v>
      </c>
      <c r="K323" s="225" t="s">
        <v>144</v>
      </c>
      <c r="L323" s="230"/>
      <c r="M323" s="231" t="s">
        <v>19</v>
      </c>
      <c r="N323" s="232" t="s">
        <v>46</v>
      </c>
      <c r="O323" s="83"/>
      <c r="P323" s="212">
        <f>O323*H323</f>
        <v>0</v>
      </c>
      <c r="Q323" s="212">
        <v>0.0022200000000000002</v>
      </c>
      <c r="R323" s="212">
        <f>Q323*H323</f>
        <v>0.0022866000000000002</v>
      </c>
      <c r="S323" s="212">
        <v>0</v>
      </c>
      <c r="T323" s="213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14" t="s">
        <v>332</v>
      </c>
      <c r="AT323" s="214" t="s">
        <v>189</v>
      </c>
      <c r="AU323" s="214" t="s">
        <v>85</v>
      </c>
      <c r="AY323" s="16" t="s">
        <v>137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16" t="s">
        <v>83</v>
      </c>
      <c r="BK323" s="215">
        <f>ROUND(I323*H323,2)</f>
        <v>0</v>
      </c>
      <c r="BL323" s="16" t="s">
        <v>234</v>
      </c>
      <c r="BM323" s="214" t="s">
        <v>558</v>
      </c>
    </row>
    <row r="324" s="2" customFormat="1">
      <c r="A324" s="37"/>
      <c r="B324" s="38"/>
      <c r="C324" s="39"/>
      <c r="D324" s="216" t="s">
        <v>147</v>
      </c>
      <c r="E324" s="39"/>
      <c r="F324" s="217" t="s">
        <v>557</v>
      </c>
      <c r="G324" s="39"/>
      <c r="H324" s="39"/>
      <c r="I324" s="218"/>
      <c r="J324" s="39"/>
      <c r="K324" s="39"/>
      <c r="L324" s="43"/>
      <c r="M324" s="219"/>
      <c r="N324" s="220"/>
      <c r="O324" s="83"/>
      <c r="P324" s="83"/>
      <c r="Q324" s="83"/>
      <c r="R324" s="83"/>
      <c r="S324" s="83"/>
      <c r="T324" s="84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147</v>
      </c>
      <c r="AU324" s="16" t="s">
        <v>85</v>
      </c>
    </row>
    <row r="325" s="2" customFormat="1" ht="16.5" customHeight="1">
      <c r="A325" s="37"/>
      <c r="B325" s="38"/>
      <c r="C325" s="223" t="s">
        <v>559</v>
      </c>
      <c r="D325" s="223" t="s">
        <v>189</v>
      </c>
      <c r="E325" s="224" t="s">
        <v>560</v>
      </c>
      <c r="F325" s="225" t="s">
        <v>561</v>
      </c>
      <c r="G325" s="226" t="s">
        <v>184</v>
      </c>
      <c r="H325" s="227">
        <v>1.03</v>
      </c>
      <c r="I325" s="228"/>
      <c r="J325" s="229">
        <f>ROUND(I325*H325,2)</f>
        <v>0</v>
      </c>
      <c r="K325" s="225" t="s">
        <v>144</v>
      </c>
      <c r="L325" s="230"/>
      <c r="M325" s="231" t="s">
        <v>19</v>
      </c>
      <c r="N325" s="232" t="s">
        <v>46</v>
      </c>
      <c r="O325" s="83"/>
      <c r="P325" s="212">
        <f>O325*H325</f>
        <v>0</v>
      </c>
      <c r="Q325" s="212">
        <v>0.00031</v>
      </c>
      <c r="R325" s="212">
        <f>Q325*H325</f>
        <v>0.00031930000000000001</v>
      </c>
      <c r="S325" s="212">
        <v>0</v>
      </c>
      <c r="T325" s="213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14" t="s">
        <v>332</v>
      </c>
      <c r="AT325" s="214" t="s">
        <v>189</v>
      </c>
      <c r="AU325" s="214" t="s">
        <v>85</v>
      </c>
      <c r="AY325" s="16" t="s">
        <v>137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16" t="s">
        <v>83</v>
      </c>
      <c r="BK325" s="215">
        <f>ROUND(I325*H325,2)</f>
        <v>0</v>
      </c>
      <c r="BL325" s="16" t="s">
        <v>234</v>
      </c>
      <c r="BM325" s="214" t="s">
        <v>562</v>
      </c>
    </row>
    <row r="326" s="2" customFormat="1">
      <c r="A326" s="37"/>
      <c r="B326" s="38"/>
      <c r="C326" s="39"/>
      <c r="D326" s="216" t="s">
        <v>147</v>
      </c>
      <c r="E326" s="39"/>
      <c r="F326" s="217" t="s">
        <v>561</v>
      </c>
      <c r="G326" s="39"/>
      <c r="H326" s="39"/>
      <c r="I326" s="218"/>
      <c r="J326" s="39"/>
      <c r="K326" s="39"/>
      <c r="L326" s="43"/>
      <c r="M326" s="219"/>
      <c r="N326" s="220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147</v>
      </c>
      <c r="AU326" s="16" t="s">
        <v>85</v>
      </c>
    </row>
    <row r="327" s="2" customFormat="1" ht="16.5" customHeight="1">
      <c r="A327" s="37"/>
      <c r="B327" s="38"/>
      <c r="C327" s="223" t="s">
        <v>563</v>
      </c>
      <c r="D327" s="223" t="s">
        <v>189</v>
      </c>
      <c r="E327" s="224" t="s">
        <v>564</v>
      </c>
      <c r="F327" s="225" t="s">
        <v>565</v>
      </c>
      <c r="G327" s="226" t="s">
        <v>184</v>
      </c>
      <c r="H327" s="227">
        <v>1</v>
      </c>
      <c r="I327" s="228"/>
      <c r="J327" s="229">
        <f>ROUND(I327*H327,2)</f>
        <v>0</v>
      </c>
      <c r="K327" s="225" t="s">
        <v>144</v>
      </c>
      <c r="L327" s="230"/>
      <c r="M327" s="231" t="s">
        <v>19</v>
      </c>
      <c r="N327" s="232" t="s">
        <v>46</v>
      </c>
      <c r="O327" s="83"/>
      <c r="P327" s="212">
        <f>O327*H327</f>
        <v>0</v>
      </c>
      <c r="Q327" s="212">
        <v>0.00040000000000000002</v>
      </c>
      <c r="R327" s="212">
        <f>Q327*H327</f>
        <v>0.00040000000000000002</v>
      </c>
      <c r="S327" s="212">
        <v>0</v>
      </c>
      <c r="T327" s="213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14" t="s">
        <v>332</v>
      </c>
      <c r="AT327" s="214" t="s">
        <v>189</v>
      </c>
      <c r="AU327" s="214" t="s">
        <v>85</v>
      </c>
      <c r="AY327" s="16" t="s">
        <v>137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16" t="s">
        <v>83</v>
      </c>
      <c r="BK327" s="215">
        <f>ROUND(I327*H327,2)</f>
        <v>0</v>
      </c>
      <c r="BL327" s="16" t="s">
        <v>234</v>
      </c>
      <c r="BM327" s="214" t="s">
        <v>566</v>
      </c>
    </row>
    <row r="328" s="2" customFormat="1">
      <c r="A328" s="37"/>
      <c r="B328" s="38"/>
      <c r="C328" s="39"/>
      <c r="D328" s="216" t="s">
        <v>147</v>
      </c>
      <c r="E328" s="39"/>
      <c r="F328" s="217" t="s">
        <v>565</v>
      </c>
      <c r="G328" s="39"/>
      <c r="H328" s="39"/>
      <c r="I328" s="218"/>
      <c r="J328" s="39"/>
      <c r="K328" s="39"/>
      <c r="L328" s="43"/>
      <c r="M328" s="219"/>
      <c r="N328" s="220"/>
      <c r="O328" s="83"/>
      <c r="P328" s="83"/>
      <c r="Q328" s="83"/>
      <c r="R328" s="83"/>
      <c r="S328" s="83"/>
      <c r="T328" s="84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147</v>
      </c>
      <c r="AU328" s="16" t="s">
        <v>85</v>
      </c>
    </row>
    <row r="329" s="12" customFormat="1" ht="22.8" customHeight="1">
      <c r="A329" s="12"/>
      <c r="B329" s="187"/>
      <c r="C329" s="188"/>
      <c r="D329" s="189" t="s">
        <v>74</v>
      </c>
      <c r="E329" s="201" t="s">
        <v>567</v>
      </c>
      <c r="F329" s="201" t="s">
        <v>568</v>
      </c>
      <c r="G329" s="188"/>
      <c r="H329" s="188"/>
      <c r="I329" s="191"/>
      <c r="J329" s="202">
        <f>BK329</f>
        <v>0</v>
      </c>
      <c r="K329" s="188"/>
      <c r="L329" s="193"/>
      <c r="M329" s="194"/>
      <c r="N329" s="195"/>
      <c r="O329" s="195"/>
      <c r="P329" s="196">
        <f>SUM(P330:P356)</f>
        <v>0</v>
      </c>
      <c r="Q329" s="195"/>
      <c r="R329" s="196">
        <f>SUM(R330:R356)</f>
        <v>0.071300000000000002</v>
      </c>
      <c r="S329" s="195"/>
      <c r="T329" s="197">
        <f>SUM(T330:T356)</f>
        <v>0.097799999999999998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198" t="s">
        <v>85</v>
      </c>
      <c r="AT329" s="199" t="s">
        <v>74</v>
      </c>
      <c r="AU329" s="199" t="s">
        <v>83</v>
      </c>
      <c r="AY329" s="198" t="s">
        <v>137</v>
      </c>
      <c r="BK329" s="200">
        <f>SUM(BK330:BK356)</f>
        <v>0</v>
      </c>
    </row>
    <row r="330" s="2" customFormat="1" ht="16.5" customHeight="1">
      <c r="A330" s="37"/>
      <c r="B330" s="38"/>
      <c r="C330" s="203" t="s">
        <v>569</v>
      </c>
      <c r="D330" s="203" t="s">
        <v>140</v>
      </c>
      <c r="E330" s="204" t="s">
        <v>570</v>
      </c>
      <c r="F330" s="205" t="s">
        <v>571</v>
      </c>
      <c r="G330" s="206" t="s">
        <v>184</v>
      </c>
      <c r="H330" s="207">
        <v>3</v>
      </c>
      <c r="I330" s="208"/>
      <c r="J330" s="209">
        <f>ROUND(I330*H330,2)</f>
        <v>0</v>
      </c>
      <c r="K330" s="205" t="s">
        <v>144</v>
      </c>
      <c r="L330" s="43"/>
      <c r="M330" s="210" t="s">
        <v>19</v>
      </c>
      <c r="N330" s="211" t="s">
        <v>46</v>
      </c>
      <c r="O330" s="83"/>
      <c r="P330" s="212">
        <f>O330*H330</f>
        <v>0</v>
      </c>
      <c r="Q330" s="212">
        <v>0</v>
      </c>
      <c r="R330" s="212">
        <f>Q330*H330</f>
        <v>0</v>
      </c>
      <c r="S330" s="212">
        <v>0</v>
      </c>
      <c r="T330" s="213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14" t="s">
        <v>234</v>
      </c>
      <c r="AT330" s="214" t="s">
        <v>140</v>
      </c>
      <c r="AU330" s="214" t="s">
        <v>85</v>
      </c>
      <c r="AY330" s="16" t="s">
        <v>137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16" t="s">
        <v>83</v>
      </c>
      <c r="BK330" s="215">
        <f>ROUND(I330*H330,2)</f>
        <v>0</v>
      </c>
      <c r="BL330" s="16" t="s">
        <v>234</v>
      </c>
      <c r="BM330" s="214" t="s">
        <v>572</v>
      </c>
    </row>
    <row r="331" s="2" customFormat="1">
      <c r="A331" s="37"/>
      <c r="B331" s="38"/>
      <c r="C331" s="39"/>
      <c r="D331" s="216" t="s">
        <v>147</v>
      </c>
      <c r="E331" s="39"/>
      <c r="F331" s="217" t="s">
        <v>573</v>
      </c>
      <c r="G331" s="39"/>
      <c r="H331" s="39"/>
      <c r="I331" s="218"/>
      <c r="J331" s="39"/>
      <c r="K331" s="39"/>
      <c r="L331" s="43"/>
      <c r="M331" s="219"/>
      <c r="N331" s="220"/>
      <c r="O331" s="83"/>
      <c r="P331" s="83"/>
      <c r="Q331" s="83"/>
      <c r="R331" s="83"/>
      <c r="S331" s="83"/>
      <c r="T331" s="84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147</v>
      </c>
      <c r="AU331" s="16" t="s">
        <v>85</v>
      </c>
    </row>
    <row r="332" s="2" customFormat="1">
      <c r="A332" s="37"/>
      <c r="B332" s="38"/>
      <c r="C332" s="39"/>
      <c r="D332" s="221" t="s">
        <v>149</v>
      </c>
      <c r="E332" s="39"/>
      <c r="F332" s="222" t="s">
        <v>574</v>
      </c>
      <c r="G332" s="39"/>
      <c r="H332" s="39"/>
      <c r="I332" s="218"/>
      <c r="J332" s="39"/>
      <c r="K332" s="39"/>
      <c r="L332" s="43"/>
      <c r="M332" s="219"/>
      <c r="N332" s="220"/>
      <c r="O332" s="83"/>
      <c r="P332" s="83"/>
      <c r="Q332" s="83"/>
      <c r="R332" s="83"/>
      <c r="S332" s="83"/>
      <c r="T332" s="84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149</v>
      </c>
      <c r="AU332" s="16" t="s">
        <v>85</v>
      </c>
    </row>
    <row r="333" s="2" customFormat="1" ht="16.5" customHeight="1">
      <c r="A333" s="37"/>
      <c r="B333" s="38"/>
      <c r="C333" s="223" t="s">
        <v>575</v>
      </c>
      <c r="D333" s="223" t="s">
        <v>189</v>
      </c>
      <c r="E333" s="224" t="s">
        <v>576</v>
      </c>
      <c r="F333" s="225" t="s">
        <v>577</v>
      </c>
      <c r="G333" s="226" t="s">
        <v>184</v>
      </c>
      <c r="H333" s="227">
        <v>1</v>
      </c>
      <c r="I333" s="228"/>
      <c r="J333" s="229">
        <f>ROUND(I333*H333,2)</f>
        <v>0</v>
      </c>
      <c r="K333" s="225" t="s">
        <v>144</v>
      </c>
      <c r="L333" s="230"/>
      <c r="M333" s="231" t="s">
        <v>19</v>
      </c>
      <c r="N333" s="232" t="s">
        <v>46</v>
      </c>
      <c r="O333" s="83"/>
      <c r="P333" s="212">
        <f>O333*H333</f>
        <v>0</v>
      </c>
      <c r="Q333" s="212">
        <v>0.014500000000000001</v>
      </c>
      <c r="R333" s="212">
        <f>Q333*H333</f>
        <v>0.014500000000000001</v>
      </c>
      <c r="S333" s="212">
        <v>0</v>
      </c>
      <c r="T333" s="213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14" t="s">
        <v>332</v>
      </c>
      <c r="AT333" s="214" t="s">
        <v>189</v>
      </c>
      <c r="AU333" s="214" t="s">
        <v>85</v>
      </c>
      <c r="AY333" s="16" t="s">
        <v>137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16" t="s">
        <v>83</v>
      </c>
      <c r="BK333" s="215">
        <f>ROUND(I333*H333,2)</f>
        <v>0</v>
      </c>
      <c r="BL333" s="16" t="s">
        <v>234</v>
      </c>
      <c r="BM333" s="214" t="s">
        <v>578</v>
      </c>
    </row>
    <row r="334" s="2" customFormat="1">
      <c r="A334" s="37"/>
      <c r="B334" s="38"/>
      <c r="C334" s="39"/>
      <c r="D334" s="216" t="s">
        <v>147</v>
      </c>
      <c r="E334" s="39"/>
      <c r="F334" s="217" t="s">
        <v>577</v>
      </c>
      <c r="G334" s="39"/>
      <c r="H334" s="39"/>
      <c r="I334" s="218"/>
      <c r="J334" s="39"/>
      <c r="K334" s="39"/>
      <c r="L334" s="43"/>
      <c r="M334" s="219"/>
      <c r="N334" s="220"/>
      <c r="O334" s="83"/>
      <c r="P334" s="83"/>
      <c r="Q334" s="83"/>
      <c r="R334" s="83"/>
      <c r="S334" s="83"/>
      <c r="T334" s="84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147</v>
      </c>
      <c r="AU334" s="16" t="s">
        <v>85</v>
      </c>
    </row>
    <row r="335" s="2" customFormat="1" ht="16.5" customHeight="1">
      <c r="A335" s="37"/>
      <c r="B335" s="38"/>
      <c r="C335" s="223" t="s">
        <v>579</v>
      </c>
      <c r="D335" s="223" t="s">
        <v>189</v>
      </c>
      <c r="E335" s="224" t="s">
        <v>580</v>
      </c>
      <c r="F335" s="225" t="s">
        <v>581</v>
      </c>
      <c r="G335" s="226" t="s">
        <v>184</v>
      </c>
      <c r="H335" s="227">
        <v>2</v>
      </c>
      <c r="I335" s="228"/>
      <c r="J335" s="229">
        <f>ROUND(I335*H335,2)</f>
        <v>0</v>
      </c>
      <c r="K335" s="225" t="s">
        <v>144</v>
      </c>
      <c r="L335" s="230"/>
      <c r="M335" s="231" t="s">
        <v>19</v>
      </c>
      <c r="N335" s="232" t="s">
        <v>46</v>
      </c>
      <c r="O335" s="83"/>
      <c r="P335" s="212">
        <f>O335*H335</f>
        <v>0</v>
      </c>
      <c r="Q335" s="212">
        <v>0.017000000000000001</v>
      </c>
      <c r="R335" s="212">
        <f>Q335*H335</f>
        <v>0.034000000000000002</v>
      </c>
      <c r="S335" s="212">
        <v>0</v>
      </c>
      <c r="T335" s="213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14" t="s">
        <v>332</v>
      </c>
      <c r="AT335" s="214" t="s">
        <v>189</v>
      </c>
      <c r="AU335" s="214" t="s">
        <v>85</v>
      </c>
      <c r="AY335" s="16" t="s">
        <v>137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16" t="s">
        <v>83</v>
      </c>
      <c r="BK335" s="215">
        <f>ROUND(I335*H335,2)</f>
        <v>0</v>
      </c>
      <c r="BL335" s="16" t="s">
        <v>234</v>
      </c>
      <c r="BM335" s="214" t="s">
        <v>582</v>
      </c>
    </row>
    <row r="336" s="2" customFormat="1">
      <c r="A336" s="37"/>
      <c r="B336" s="38"/>
      <c r="C336" s="39"/>
      <c r="D336" s="216" t="s">
        <v>147</v>
      </c>
      <c r="E336" s="39"/>
      <c r="F336" s="217" t="s">
        <v>581</v>
      </c>
      <c r="G336" s="39"/>
      <c r="H336" s="39"/>
      <c r="I336" s="218"/>
      <c r="J336" s="39"/>
      <c r="K336" s="39"/>
      <c r="L336" s="43"/>
      <c r="M336" s="219"/>
      <c r="N336" s="220"/>
      <c r="O336" s="83"/>
      <c r="P336" s="83"/>
      <c r="Q336" s="83"/>
      <c r="R336" s="83"/>
      <c r="S336" s="83"/>
      <c r="T336" s="84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147</v>
      </c>
      <c r="AU336" s="16" t="s">
        <v>85</v>
      </c>
    </row>
    <row r="337" s="2" customFormat="1" ht="16.5" customHeight="1">
      <c r="A337" s="37"/>
      <c r="B337" s="38"/>
      <c r="C337" s="223" t="s">
        <v>583</v>
      </c>
      <c r="D337" s="223" t="s">
        <v>189</v>
      </c>
      <c r="E337" s="224" t="s">
        <v>584</v>
      </c>
      <c r="F337" s="225" t="s">
        <v>585</v>
      </c>
      <c r="G337" s="226" t="s">
        <v>184</v>
      </c>
      <c r="H337" s="227">
        <v>1</v>
      </c>
      <c r="I337" s="228"/>
      <c r="J337" s="229">
        <f>ROUND(I337*H337,2)</f>
        <v>0</v>
      </c>
      <c r="K337" s="225" t="s">
        <v>144</v>
      </c>
      <c r="L337" s="230"/>
      <c r="M337" s="231" t="s">
        <v>19</v>
      </c>
      <c r="N337" s="232" t="s">
        <v>46</v>
      </c>
      <c r="O337" s="83"/>
      <c r="P337" s="212">
        <f>O337*H337</f>
        <v>0</v>
      </c>
      <c r="Q337" s="212">
        <v>0.016</v>
      </c>
      <c r="R337" s="212">
        <f>Q337*H337</f>
        <v>0.016</v>
      </c>
      <c r="S337" s="212">
        <v>0</v>
      </c>
      <c r="T337" s="213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14" t="s">
        <v>332</v>
      </c>
      <c r="AT337" s="214" t="s">
        <v>189</v>
      </c>
      <c r="AU337" s="214" t="s">
        <v>85</v>
      </c>
      <c r="AY337" s="16" t="s">
        <v>137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16" t="s">
        <v>83</v>
      </c>
      <c r="BK337" s="215">
        <f>ROUND(I337*H337,2)</f>
        <v>0</v>
      </c>
      <c r="BL337" s="16" t="s">
        <v>234</v>
      </c>
      <c r="BM337" s="214" t="s">
        <v>586</v>
      </c>
    </row>
    <row r="338" s="2" customFormat="1">
      <c r="A338" s="37"/>
      <c r="B338" s="38"/>
      <c r="C338" s="39"/>
      <c r="D338" s="216" t="s">
        <v>147</v>
      </c>
      <c r="E338" s="39"/>
      <c r="F338" s="217" t="s">
        <v>585</v>
      </c>
      <c r="G338" s="39"/>
      <c r="H338" s="39"/>
      <c r="I338" s="218"/>
      <c r="J338" s="39"/>
      <c r="K338" s="39"/>
      <c r="L338" s="43"/>
      <c r="M338" s="219"/>
      <c r="N338" s="220"/>
      <c r="O338" s="83"/>
      <c r="P338" s="83"/>
      <c r="Q338" s="83"/>
      <c r="R338" s="83"/>
      <c r="S338" s="83"/>
      <c r="T338" s="84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147</v>
      </c>
      <c r="AU338" s="16" t="s">
        <v>85</v>
      </c>
    </row>
    <row r="339" s="2" customFormat="1" ht="16.5" customHeight="1">
      <c r="A339" s="37"/>
      <c r="B339" s="38"/>
      <c r="C339" s="223" t="s">
        <v>587</v>
      </c>
      <c r="D339" s="223" t="s">
        <v>189</v>
      </c>
      <c r="E339" s="224" t="s">
        <v>588</v>
      </c>
      <c r="F339" s="225" t="s">
        <v>589</v>
      </c>
      <c r="G339" s="226" t="s">
        <v>184</v>
      </c>
      <c r="H339" s="227">
        <v>4</v>
      </c>
      <c r="I339" s="228"/>
      <c r="J339" s="229">
        <f>ROUND(I339*H339,2)</f>
        <v>0</v>
      </c>
      <c r="K339" s="225" t="s">
        <v>144</v>
      </c>
      <c r="L339" s="230"/>
      <c r="M339" s="231" t="s">
        <v>19</v>
      </c>
      <c r="N339" s="232" t="s">
        <v>46</v>
      </c>
      <c r="O339" s="83"/>
      <c r="P339" s="212">
        <f>O339*H339</f>
        <v>0</v>
      </c>
      <c r="Q339" s="212">
        <v>0.0011999999999999999</v>
      </c>
      <c r="R339" s="212">
        <f>Q339*H339</f>
        <v>0.0047999999999999996</v>
      </c>
      <c r="S339" s="212">
        <v>0</v>
      </c>
      <c r="T339" s="213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14" t="s">
        <v>332</v>
      </c>
      <c r="AT339" s="214" t="s">
        <v>189</v>
      </c>
      <c r="AU339" s="214" t="s">
        <v>85</v>
      </c>
      <c r="AY339" s="16" t="s">
        <v>137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16" t="s">
        <v>83</v>
      </c>
      <c r="BK339" s="215">
        <f>ROUND(I339*H339,2)</f>
        <v>0</v>
      </c>
      <c r="BL339" s="16" t="s">
        <v>234</v>
      </c>
      <c r="BM339" s="214" t="s">
        <v>590</v>
      </c>
    </row>
    <row r="340" s="2" customFormat="1">
      <c r="A340" s="37"/>
      <c r="B340" s="38"/>
      <c r="C340" s="39"/>
      <c r="D340" s="216" t="s">
        <v>147</v>
      </c>
      <c r="E340" s="39"/>
      <c r="F340" s="217" t="s">
        <v>591</v>
      </c>
      <c r="G340" s="39"/>
      <c r="H340" s="39"/>
      <c r="I340" s="218"/>
      <c r="J340" s="39"/>
      <c r="K340" s="39"/>
      <c r="L340" s="43"/>
      <c r="M340" s="219"/>
      <c r="N340" s="220"/>
      <c r="O340" s="83"/>
      <c r="P340" s="83"/>
      <c r="Q340" s="83"/>
      <c r="R340" s="83"/>
      <c r="S340" s="83"/>
      <c r="T340" s="84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147</v>
      </c>
      <c r="AU340" s="16" t="s">
        <v>85</v>
      </c>
    </row>
    <row r="341" s="2" customFormat="1">
      <c r="A341" s="37"/>
      <c r="B341" s="38"/>
      <c r="C341" s="39"/>
      <c r="D341" s="216" t="s">
        <v>592</v>
      </c>
      <c r="E341" s="39"/>
      <c r="F341" s="233" t="s">
        <v>593</v>
      </c>
      <c r="G341" s="39"/>
      <c r="H341" s="39"/>
      <c r="I341" s="218"/>
      <c r="J341" s="39"/>
      <c r="K341" s="39"/>
      <c r="L341" s="43"/>
      <c r="M341" s="219"/>
      <c r="N341" s="220"/>
      <c r="O341" s="83"/>
      <c r="P341" s="83"/>
      <c r="Q341" s="83"/>
      <c r="R341" s="83"/>
      <c r="S341" s="83"/>
      <c r="T341" s="84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592</v>
      </c>
      <c r="AU341" s="16" t="s">
        <v>85</v>
      </c>
    </row>
    <row r="342" s="2" customFormat="1" ht="16.5" customHeight="1">
      <c r="A342" s="37"/>
      <c r="B342" s="38"/>
      <c r="C342" s="223" t="s">
        <v>594</v>
      </c>
      <c r="D342" s="223" t="s">
        <v>189</v>
      </c>
      <c r="E342" s="224" t="s">
        <v>595</v>
      </c>
      <c r="F342" s="225" t="s">
        <v>596</v>
      </c>
      <c r="G342" s="226" t="s">
        <v>184</v>
      </c>
      <c r="H342" s="227">
        <v>4</v>
      </c>
      <c r="I342" s="228"/>
      <c r="J342" s="229">
        <f>ROUND(I342*H342,2)</f>
        <v>0</v>
      </c>
      <c r="K342" s="225" t="s">
        <v>144</v>
      </c>
      <c r="L342" s="230"/>
      <c r="M342" s="231" t="s">
        <v>19</v>
      </c>
      <c r="N342" s="232" t="s">
        <v>46</v>
      </c>
      <c r="O342" s="83"/>
      <c r="P342" s="212">
        <f>O342*H342</f>
        <v>0</v>
      </c>
      <c r="Q342" s="212">
        <v>0.00050000000000000001</v>
      </c>
      <c r="R342" s="212">
        <f>Q342*H342</f>
        <v>0.002</v>
      </c>
      <c r="S342" s="212">
        <v>0</v>
      </c>
      <c r="T342" s="213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14" t="s">
        <v>332</v>
      </c>
      <c r="AT342" s="214" t="s">
        <v>189</v>
      </c>
      <c r="AU342" s="214" t="s">
        <v>85</v>
      </c>
      <c r="AY342" s="16" t="s">
        <v>137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16" t="s">
        <v>83</v>
      </c>
      <c r="BK342" s="215">
        <f>ROUND(I342*H342,2)</f>
        <v>0</v>
      </c>
      <c r="BL342" s="16" t="s">
        <v>234</v>
      </c>
      <c r="BM342" s="214" t="s">
        <v>597</v>
      </c>
    </row>
    <row r="343" s="2" customFormat="1">
      <c r="A343" s="37"/>
      <c r="B343" s="38"/>
      <c r="C343" s="39"/>
      <c r="D343" s="216" t="s">
        <v>147</v>
      </c>
      <c r="E343" s="39"/>
      <c r="F343" s="217" t="s">
        <v>596</v>
      </c>
      <c r="G343" s="39"/>
      <c r="H343" s="39"/>
      <c r="I343" s="218"/>
      <c r="J343" s="39"/>
      <c r="K343" s="39"/>
      <c r="L343" s="43"/>
      <c r="M343" s="219"/>
      <c r="N343" s="220"/>
      <c r="O343" s="83"/>
      <c r="P343" s="83"/>
      <c r="Q343" s="83"/>
      <c r="R343" s="83"/>
      <c r="S343" s="83"/>
      <c r="T343" s="84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147</v>
      </c>
      <c r="AU343" s="16" t="s">
        <v>85</v>
      </c>
    </row>
    <row r="344" s="2" customFormat="1">
      <c r="A344" s="37"/>
      <c r="B344" s="38"/>
      <c r="C344" s="39"/>
      <c r="D344" s="216" t="s">
        <v>592</v>
      </c>
      <c r="E344" s="39"/>
      <c r="F344" s="233" t="s">
        <v>593</v>
      </c>
      <c r="G344" s="39"/>
      <c r="H344" s="39"/>
      <c r="I344" s="218"/>
      <c r="J344" s="39"/>
      <c r="K344" s="39"/>
      <c r="L344" s="43"/>
      <c r="M344" s="219"/>
      <c r="N344" s="220"/>
      <c r="O344" s="83"/>
      <c r="P344" s="83"/>
      <c r="Q344" s="83"/>
      <c r="R344" s="83"/>
      <c r="S344" s="83"/>
      <c r="T344" s="84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592</v>
      </c>
      <c r="AU344" s="16" t="s">
        <v>85</v>
      </c>
    </row>
    <row r="345" s="2" customFormat="1" ht="16.5" customHeight="1">
      <c r="A345" s="37"/>
      <c r="B345" s="38"/>
      <c r="C345" s="203" t="s">
        <v>598</v>
      </c>
      <c r="D345" s="203" t="s">
        <v>140</v>
      </c>
      <c r="E345" s="204" t="s">
        <v>599</v>
      </c>
      <c r="F345" s="205" t="s">
        <v>600</v>
      </c>
      <c r="G345" s="206" t="s">
        <v>184</v>
      </c>
      <c r="H345" s="207">
        <v>1</v>
      </c>
      <c r="I345" s="208"/>
      <c r="J345" s="209">
        <f>ROUND(I345*H345,2)</f>
        <v>0</v>
      </c>
      <c r="K345" s="205" t="s">
        <v>144</v>
      </c>
      <c r="L345" s="43"/>
      <c r="M345" s="210" t="s">
        <v>19</v>
      </c>
      <c r="N345" s="211" t="s">
        <v>46</v>
      </c>
      <c r="O345" s="83"/>
      <c r="P345" s="212">
        <f>O345*H345</f>
        <v>0</v>
      </c>
      <c r="Q345" s="212">
        <v>0</v>
      </c>
      <c r="R345" s="212">
        <f>Q345*H345</f>
        <v>0</v>
      </c>
      <c r="S345" s="212">
        <v>0.0018</v>
      </c>
      <c r="T345" s="213">
        <f>S345*H345</f>
        <v>0.0018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14" t="s">
        <v>234</v>
      </c>
      <c r="AT345" s="214" t="s">
        <v>140</v>
      </c>
      <c r="AU345" s="214" t="s">
        <v>85</v>
      </c>
      <c r="AY345" s="16" t="s">
        <v>137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16" t="s">
        <v>83</v>
      </c>
      <c r="BK345" s="215">
        <f>ROUND(I345*H345,2)</f>
        <v>0</v>
      </c>
      <c r="BL345" s="16" t="s">
        <v>234</v>
      </c>
      <c r="BM345" s="214" t="s">
        <v>601</v>
      </c>
    </row>
    <row r="346" s="2" customFormat="1">
      <c r="A346" s="37"/>
      <c r="B346" s="38"/>
      <c r="C346" s="39"/>
      <c r="D346" s="216" t="s">
        <v>147</v>
      </c>
      <c r="E346" s="39"/>
      <c r="F346" s="217" t="s">
        <v>600</v>
      </c>
      <c r="G346" s="39"/>
      <c r="H346" s="39"/>
      <c r="I346" s="218"/>
      <c r="J346" s="39"/>
      <c r="K346" s="39"/>
      <c r="L346" s="43"/>
      <c r="M346" s="219"/>
      <c r="N346" s="220"/>
      <c r="O346" s="83"/>
      <c r="P346" s="83"/>
      <c r="Q346" s="83"/>
      <c r="R346" s="83"/>
      <c r="S346" s="83"/>
      <c r="T346" s="84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147</v>
      </c>
      <c r="AU346" s="16" t="s">
        <v>85</v>
      </c>
    </row>
    <row r="347" s="2" customFormat="1">
      <c r="A347" s="37"/>
      <c r="B347" s="38"/>
      <c r="C347" s="39"/>
      <c r="D347" s="221" t="s">
        <v>149</v>
      </c>
      <c r="E347" s="39"/>
      <c r="F347" s="222" t="s">
        <v>602</v>
      </c>
      <c r="G347" s="39"/>
      <c r="H347" s="39"/>
      <c r="I347" s="218"/>
      <c r="J347" s="39"/>
      <c r="K347" s="39"/>
      <c r="L347" s="43"/>
      <c r="M347" s="219"/>
      <c r="N347" s="220"/>
      <c r="O347" s="83"/>
      <c r="P347" s="83"/>
      <c r="Q347" s="83"/>
      <c r="R347" s="83"/>
      <c r="S347" s="83"/>
      <c r="T347" s="84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149</v>
      </c>
      <c r="AU347" s="16" t="s">
        <v>85</v>
      </c>
    </row>
    <row r="348" s="2" customFormat="1" ht="16.5" customHeight="1">
      <c r="A348" s="37"/>
      <c r="B348" s="38"/>
      <c r="C348" s="203" t="s">
        <v>603</v>
      </c>
      <c r="D348" s="203" t="s">
        <v>140</v>
      </c>
      <c r="E348" s="204" t="s">
        <v>604</v>
      </c>
      <c r="F348" s="205" t="s">
        <v>605</v>
      </c>
      <c r="G348" s="206" t="s">
        <v>184</v>
      </c>
      <c r="H348" s="207">
        <v>4</v>
      </c>
      <c r="I348" s="208"/>
      <c r="J348" s="209">
        <f>ROUND(I348*H348,2)</f>
        <v>0</v>
      </c>
      <c r="K348" s="205" t="s">
        <v>144</v>
      </c>
      <c r="L348" s="43"/>
      <c r="M348" s="210" t="s">
        <v>19</v>
      </c>
      <c r="N348" s="211" t="s">
        <v>46</v>
      </c>
      <c r="O348" s="83"/>
      <c r="P348" s="212">
        <f>O348*H348</f>
        <v>0</v>
      </c>
      <c r="Q348" s="212">
        <v>0</v>
      </c>
      <c r="R348" s="212">
        <f>Q348*H348</f>
        <v>0</v>
      </c>
      <c r="S348" s="212">
        <v>0.024</v>
      </c>
      <c r="T348" s="213">
        <f>S348*H348</f>
        <v>0.096000000000000002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14" t="s">
        <v>234</v>
      </c>
      <c r="AT348" s="214" t="s">
        <v>140</v>
      </c>
      <c r="AU348" s="214" t="s">
        <v>85</v>
      </c>
      <c r="AY348" s="16" t="s">
        <v>137</v>
      </c>
      <c r="BE348" s="215">
        <f>IF(N348="základní",J348,0)</f>
        <v>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16" t="s">
        <v>83</v>
      </c>
      <c r="BK348" s="215">
        <f>ROUND(I348*H348,2)</f>
        <v>0</v>
      </c>
      <c r="BL348" s="16" t="s">
        <v>234</v>
      </c>
      <c r="BM348" s="214" t="s">
        <v>606</v>
      </c>
    </row>
    <row r="349" s="2" customFormat="1">
      <c r="A349" s="37"/>
      <c r="B349" s="38"/>
      <c r="C349" s="39"/>
      <c r="D349" s="216" t="s">
        <v>147</v>
      </c>
      <c r="E349" s="39"/>
      <c r="F349" s="217" t="s">
        <v>607</v>
      </c>
      <c r="G349" s="39"/>
      <c r="H349" s="39"/>
      <c r="I349" s="218"/>
      <c r="J349" s="39"/>
      <c r="K349" s="39"/>
      <c r="L349" s="43"/>
      <c r="M349" s="219"/>
      <c r="N349" s="220"/>
      <c r="O349" s="83"/>
      <c r="P349" s="83"/>
      <c r="Q349" s="83"/>
      <c r="R349" s="83"/>
      <c r="S349" s="83"/>
      <c r="T349" s="84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147</v>
      </c>
      <c r="AU349" s="16" t="s">
        <v>85</v>
      </c>
    </row>
    <row r="350" s="2" customFormat="1">
      <c r="A350" s="37"/>
      <c r="B350" s="38"/>
      <c r="C350" s="39"/>
      <c r="D350" s="221" t="s">
        <v>149</v>
      </c>
      <c r="E350" s="39"/>
      <c r="F350" s="222" t="s">
        <v>608</v>
      </c>
      <c r="G350" s="39"/>
      <c r="H350" s="39"/>
      <c r="I350" s="218"/>
      <c r="J350" s="39"/>
      <c r="K350" s="39"/>
      <c r="L350" s="43"/>
      <c r="M350" s="219"/>
      <c r="N350" s="220"/>
      <c r="O350" s="83"/>
      <c r="P350" s="83"/>
      <c r="Q350" s="83"/>
      <c r="R350" s="83"/>
      <c r="S350" s="83"/>
      <c r="T350" s="84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149</v>
      </c>
      <c r="AU350" s="16" t="s">
        <v>85</v>
      </c>
    </row>
    <row r="351" s="2" customFormat="1" ht="16.5" customHeight="1">
      <c r="A351" s="37"/>
      <c r="B351" s="38"/>
      <c r="C351" s="203" t="s">
        <v>609</v>
      </c>
      <c r="D351" s="203" t="s">
        <v>140</v>
      </c>
      <c r="E351" s="204" t="s">
        <v>610</v>
      </c>
      <c r="F351" s="205" t="s">
        <v>611</v>
      </c>
      <c r="G351" s="206" t="s">
        <v>231</v>
      </c>
      <c r="H351" s="207">
        <v>1.2</v>
      </c>
      <c r="I351" s="208"/>
      <c r="J351" s="209">
        <f>ROUND(I351*H351,2)</f>
        <v>0</v>
      </c>
      <c r="K351" s="205" t="s">
        <v>144</v>
      </c>
      <c r="L351" s="43"/>
      <c r="M351" s="210" t="s">
        <v>19</v>
      </c>
      <c r="N351" s="211" t="s">
        <v>46</v>
      </c>
      <c r="O351" s="83"/>
      <c r="P351" s="212">
        <f>O351*H351</f>
        <v>0</v>
      </c>
      <c r="Q351" s="212">
        <v>0</v>
      </c>
      <c r="R351" s="212">
        <f>Q351*H351</f>
        <v>0</v>
      </c>
      <c r="S351" s="212">
        <v>0</v>
      </c>
      <c r="T351" s="213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14" t="s">
        <v>612</v>
      </c>
      <c r="AT351" s="214" t="s">
        <v>140</v>
      </c>
      <c r="AU351" s="214" t="s">
        <v>85</v>
      </c>
      <c r="AY351" s="16" t="s">
        <v>137</v>
      </c>
      <c r="BE351" s="215">
        <f>IF(N351="základní",J351,0)</f>
        <v>0</v>
      </c>
      <c r="BF351" s="215">
        <f>IF(N351="snížená",J351,0)</f>
        <v>0</v>
      </c>
      <c r="BG351" s="215">
        <f>IF(N351="zákl. přenesená",J351,0)</f>
        <v>0</v>
      </c>
      <c r="BH351" s="215">
        <f>IF(N351="sníž. přenesená",J351,0)</f>
        <v>0</v>
      </c>
      <c r="BI351" s="215">
        <f>IF(N351="nulová",J351,0)</f>
        <v>0</v>
      </c>
      <c r="BJ351" s="16" t="s">
        <v>83</v>
      </c>
      <c r="BK351" s="215">
        <f>ROUND(I351*H351,2)</f>
        <v>0</v>
      </c>
      <c r="BL351" s="16" t="s">
        <v>612</v>
      </c>
      <c r="BM351" s="214" t="s">
        <v>613</v>
      </c>
    </row>
    <row r="352" s="2" customFormat="1">
      <c r="A352" s="37"/>
      <c r="B352" s="38"/>
      <c r="C352" s="39"/>
      <c r="D352" s="216" t="s">
        <v>147</v>
      </c>
      <c r="E352" s="39"/>
      <c r="F352" s="217" t="s">
        <v>614</v>
      </c>
      <c r="G352" s="39"/>
      <c r="H352" s="39"/>
      <c r="I352" s="218"/>
      <c r="J352" s="39"/>
      <c r="K352" s="39"/>
      <c r="L352" s="43"/>
      <c r="M352" s="219"/>
      <c r="N352" s="220"/>
      <c r="O352" s="83"/>
      <c r="P352" s="83"/>
      <c r="Q352" s="83"/>
      <c r="R352" s="83"/>
      <c r="S352" s="83"/>
      <c r="T352" s="84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147</v>
      </c>
      <c r="AU352" s="16" t="s">
        <v>85</v>
      </c>
    </row>
    <row r="353" s="2" customFormat="1">
      <c r="A353" s="37"/>
      <c r="B353" s="38"/>
      <c r="C353" s="39"/>
      <c r="D353" s="221" t="s">
        <v>149</v>
      </c>
      <c r="E353" s="39"/>
      <c r="F353" s="222" t="s">
        <v>615</v>
      </c>
      <c r="G353" s="39"/>
      <c r="H353" s="39"/>
      <c r="I353" s="218"/>
      <c r="J353" s="39"/>
      <c r="K353" s="39"/>
      <c r="L353" s="43"/>
      <c r="M353" s="219"/>
      <c r="N353" s="220"/>
      <c r="O353" s="83"/>
      <c r="P353" s="83"/>
      <c r="Q353" s="83"/>
      <c r="R353" s="83"/>
      <c r="S353" s="83"/>
      <c r="T353" s="84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149</v>
      </c>
      <c r="AU353" s="16" t="s">
        <v>85</v>
      </c>
    </row>
    <row r="354" s="2" customFormat="1" ht="16.5" customHeight="1">
      <c r="A354" s="37"/>
      <c r="B354" s="38"/>
      <c r="C354" s="203" t="s">
        <v>616</v>
      </c>
      <c r="D354" s="203" t="s">
        <v>140</v>
      </c>
      <c r="E354" s="204" t="s">
        <v>617</v>
      </c>
      <c r="F354" s="205" t="s">
        <v>611</v>
      </c>
      <c r="G354" s="206" t="s">
        <v>231</v>
      </c>
      <c r="H354" s="207">
        <v>1.2</v>
      </c>
      <c r="I354" s="208"/>
      <c r="J354" s="209">
        <f>ROUND(I354*H354,2)</f>
        <v>0</v>
      </c>
      <c r="K354" s="205" t="s">
        <v>144</v>
      </c>
      <c r="L354" s="43"/>
      <c r="M354" s="210" t="s">
        <v>19</v>
      </c>
      <c r="N354" s="211" t="s">
        <v>46</v>
      </c>
      <c r="O354" s="83"/>
      <c r="P354" s="212">
        <f>O354*H354</f>
        <v>0</v>
      </c>
      <c r="Q354" s="212">
        <v>0</v>
      </c>
      <c r="R354" s="212">
        <f>Q354*H354</f>
        <v>0</v>
      </c>
      <c r="S354" s="212">
        <v>0</v>
      </c>
      <c r="T354" s="213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14" t="s">
        <v>612</v>
      </c>
      <c r="AT354" s="214" t="s">
        <v>140</v>
      </c>
      <c r="AU354" s="214" t="s">
        <v>85</v>
      </c>
      <c r="AY354" s="16" t="s">
        <v>137</v>
      </c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16" t="s">
        <v>83</v>
      </c>
      <c r="BK354" s="215">
        <f>ROUND(I354*H354,2)</f>
        <v>0</v>
      </c>
      <c r="BL354" s="16" t="s">
        <v>612</v>
      </c>
      <c r="BM354" s="214" t="s">
        <v>618</v>
      </c>
    </row>
    <row r="355" s="2" customFormat="1">
      <c r="A355" s="37"/>
      <c r="B355" s="38"/>
      <c r="C355" s="39"/>
      <c r="D355" s="216" t="s">
        <v>147</v>
      </c>
      <c r="E355" s="39"/>
      <c r="F355" s="217" t="s">
        <v>614</v>
      </c>
      <c r="G355" s="39"/>
      <c r="H355" s="39"/>
      <c r="I355" s="218"/>
      <c r="J355" s="39"/>
      <c r="K355" s="39"/>
      <c r="L355" s="43"/>
      <c r="M355" s="219"/>
      <c r="N355" s="220"/>
      <c r="O355" s="83"/>
      <c r="P355" s="83"/>
      <c r="Q355" s="83"/>
      <c r="R355" s="83"/>
      <c r="S355" s="83"/>
      <c r="T355" s="84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147</v>
      </c>
      <c r="AU355" s="16" t="s">
        <v>85</v>
      </c>
    </row>
    <row r="356" s="2" customFormat="1">
      <c r="A356" s="37"/>
      <c r="B356" s="38"/>
      <c r="C356" s="39"/>
      <c r="D356" s="221" t="s">
        <v>149</v>
      </c>
      <c r="E356" s="39"/>
      <c r="F356" s="222" t="s">
        <v>619</v>
      </c>
      <c r="G356" s="39"/>
      <c r="H356" s="39"/>
      <c r="I356" s="218"/>
      <c r="J356" s="39"/>
      <c r="K356" s="39"/>
      <c r="L356" s="43"/>
      <c r="M356" s="219"/>
      <c r="N356" s="220"/>
      <c r="O356" s="83"/>
      <c r="P356" s="83"/>
      <c r="Q356" s="83"/>
      <c r="R356" s="83"/>
      <c r="S356" s="83"/>
      <c r="T356" s="84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149</v>
      </c>
      <c r="AU356" s="16" t="s">
        <v>85</v>
      </c>
    </row>
    <row r="357" s="12" customFormat="1" ht="22.8" customHeight="1">
      <c r="A357" s="12"/>
      <c r="B357" s="187"/>
      <c r="C357" s="188"/>
      <c r="D357" s="189" t="s">
        <v>74</v>
      </c>
      <c r="E357" s="201" t="s">
        <v>620</v>
      </c>
      <c r="F357" s="201" t="s">
        <v>621</v>
      </c>
      <c r="G357" s="188"/>
      <c r="H357" s="188"/>
      <c r="I357" s="191"/>
      <c r="J357" s="202">
        <f>BK357</f>
        <v>0</v>
      </c>
      <c r="K357" s="188"/>
      <c r="L357" s="193"/>
      <c r="M357" s="194"/>
      <c r="N357" s="195"/>
      <c r="O357" s="195"/>
      <c r="P357" s="196">
        <f>SUM(P358:P362)</f>
        <v>0</v>
      </c>
      <c r="Q357" s="195"/>
      <c r="R357" s="196">
        <f>SUM(R358:R362)</f>
        <v>0.011900000000000001</v>
      </c>
      <c r="S357" s="195"/>
      <c r="T357" s="197">
        <f>SUM(T358:T362)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198" t="s">
        <v>85</v>
      </c>
      <c r="AT357" s="199" t="s">
        <v>74</v>
      </c>
      <c r="AU357" s="199" t="s">
        <v>83</v>
      </c>
      <c r="AY357" s="198" t="s">
        <v>137</v>
      </c>
      <c r="BK357" s="200">
        <f>SUM(BK358:BK362)</f>
        <v>0</v>
      </c>
    </row>
    <row r="358" s="2" customFormat="1" ht="16.5" customHeight="1">
      <c r="A358" s="37"/>
      <c r="B358" s="38"/>
      <c r="C358" s="203" t="s">
        <v>622</v>
      </c>
      <c r="D358" s="203" t="s">
        <v>140</v>
      </c>
      <c r="E358" s="204" t="s">
        <v>623</v>
      </c>
      <c r="F358" s="205" t="s">
        <v>624</v>
      </c>
      <c r="G358" s="206" t="s">
        <v>264</v>
      </c>
      <c r="H358" s="207">
        <v>1</v>
      </c>
      <c r="I358" s="208"/>
      <c r="J358" s="209">
        <f>ROUND(I358*H358,2)</f>
        <v>0</v>
      </c>
      <c r="K358" s="205" t="s">
        <v>144</v>
      </c>
      <c r="L358" s="43"/>
      <c r="M358" s="210" t="s">
        <v>19</v>
      </c>
      <c r="N358" s="211" t="s">
        <v>46</v>
      </c>
      <c r="O358" s="83"/>
      <c r="P358" s="212">
        <f>O358*H358</f>
        <v>0</v>
      </c>
      <c r="Q358" s="212">
        <v>0</v>
      </c>
      <c r="R358" s="212">
        <f>Q358*H358</f>
        <v>0</v>
      </c>
      <c r="S358" s="212">
        <v>0</v>
      </c>
      <c r="T358" s="213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14" t="s">
        <v>234</v>
      </c>
      <c r="AT358" s="214" t="s">
        <v>140</v>
      </c>
      <c r="AU358" s="214" t="s">
        <v>85</v>
      </c>
      <c r="AY358" s="16" t="s">
        <v>137</v>
      </c>
      <c r="BE358" s="215">
        <f>IF(N358="základní",J358,0)</f>
        <v>0</v>
      </c>
      <c r="BF358" s="215">
        <f>IF(N358="snížená",J358,0)</f>
        <v>0</v>
      </c>
      <c r="BG358" s="215">
        <f>IF(N358="zákl. přenesená",J358,0)</f>
        <v>0</v>
      </c>
      <c r="BH358" s="215">
        <f>IF(N358="sníž. přenesená",J358,0)</f>
        <v>0</v>
      </c>
      <c r="BI358" s="215">
        <f>IF(N358="nulová",J358,0)</f>
        <v>0</v>
      </c>
      <c r="BJ358" s="16" t="s">
        <v>83</v>
      </c>
      <c r="BK358" s="215">
        <f>ROUND(I358*H358,2)</f>
        <v>0</v>
      </c>
      <c r="BL358" s="16" t="s">
        <v>234</v>
      </c>
      <c r="BM358" s="214" t="s">
        <v>625</v>
      </c>
    </row>
    <row r="359" s="2" customFormat="1">
      <c r="A359" s="37"/>
      <c r="B359" s="38"/>
      <c r="C359" s="39"/>
      <c r="D359" s="216" t="s">
        <v>147</v>
      </c>
      <c r="E359" s="39"/>
      <c r="F359" s="217" t="s">
        <v>626</v>
      </c>
      <c r="G359" s="39"/>
      <c r="H359" s="39"/>
      <c r="I359" s="218"/>
      <c r="J359" s="39"/>
      <c r="K359" s="39"/>
      <c r="L359" s="43"/>
      <c r="M359" s="219"/>
      <c r="N359" s="220"/>
      <c r="O359" s="83"/>
      <c r="P359" s="83"/>
      <c r="Q359" s="83"/>
      <c r="R359" s="83"/>
      <c r="S359" s="83"/>
      <c r="T359" s="84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147</v>
      </c>
      <c r="AU359" s="16" t="s">
        <v>85</v>
      </c>
    </row>
    <row r="360" s="2" customFormat="1">
      <c r="A360" s="37"/>
      <c r="B360" s="38"/>
      <c r="C360" s="39"/>
      <c r="D360" s="221" t="s">
        <v>149</v>
      </c>
      <c r="E360" s="39"/>
      <c r="F360" s="222" t="s">
        <v>627</v>
      </c>
      <c r="G360" s="39"/>
      <c r="H360" s="39"/>
      <c r="I360" s="218"/>
      <c r="J360" s="39"/>
      <c r="K360" s="39"/>
      <c r="L360" s="43"/>
      <c r="M360" s="219"/>
      <c r="N360" s="220"/>
      <c r="O360" s="83"/>
      <c r="P360" s="83"/>
      <c r="Q360" s="83"/>
      <c r="R360" s="83"/>
      <c r="S360" s="83"/>
      <c r="T360" s="84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149</v>
      </c>
      <c r="AU360" s="16" t="s">
        <v>85</v>
      </c>
    </row>
    <row r="361" s="2" customFormat="1" ht="16.5" customHeight="1">
      <c r="A361" s="37"/>
      <c r="B361" s="38"/>
      <c r="C361" s="223" t="s">
        <v>628</v>
      </c>
      <c r="D361" s="223" t="s">
        <v>189</v>
      </c>
      <c r="E361" s="224" t="s">
        <v>629</v>
      </c>
      <c r="F361" s="225" t="s">
        <v>630</v>
      </c>
      <c r="G361" s="226" t="s">
        <v>184</v>
      </c>
      <c r="H361" s="227">
        <v>1</v>
      </c>
      <c r="I361" s="228"/>
      <c r="J361" s="229">
        <f>ROUND(I361*H361,2)</f>
        <v>0</v>
      </c>
      <c r="K361" s="225" t="s">
        <v>144</v>
      </c>
      <c r="L361" s="230"/>
      <c r="M361" s="231" t="s">
        <v>19</v>
      </c>
      <c r="N361" s="232" t="s">
        <v>46</v>
      </c>
      <c r="O361" s="83"/>
      <c r="P361" s="212">
        <f>O361*H361</f>
        <v>0</v>
      </c>
      <c r="Q361" s="212">
        <v>0.011900000000000001</v>
      </c>
      <c r="R361" s="212">
        <f>Q361*H361</f>
        <v>0.011900000000000001</v>
      </c>
      <c r="S361" s="212">
        <v>0</v>
      </c>
      <c r="T361" s="213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14" t="s">
        <v>332</v>
      </c>
      <c r="AT361" s="214" t="s">
        <v>189</v>
      </c>
      <c r="AU361" s="214" t="s">
        <v>85</v>
      </c>
      <c r="AY361" s="16" t="s">
        <v>137</v>
      </c>
      <c r="BE361" s="215">
        <f>IF(N361="základní",J361,0)</f>
        <v>0</v>
      </c>
      <c r="BF361" s="215">
        <f>IF(N361="snížená",J361,0)</f>
        <v>0</v>
      </c>
      <c r="BG361" s="215">
        <f>IF(N361="zákl. přenesená",J361,0)</f>
        <v>0</v>
      </c>
      <c r="BH361" s="215">
        <f>IF(N361="sníž. přenesená",J361,0)</f>
        <v>0</v>
      </c>
      <c r="BI361" s="215">
        <f>IF(N361="nulová",J361,0)</f>
        <v>0</v>
      </c>
      <c r="BJ361" s="16" t="s">
        <v>83</v>
      </c>
      <c r="BK361" s="215">
        <f>ROUND(I361*H361,2)</f>
        <v>0</v>
      </c>
      <c r="BL361" s="16" t="s">
        <v>234</v>
      </c>
      <c r="BM361" s="214" t="s">
        <v>631</v>
      </c>
    </row>
    <row r="362" s="2" customFormat="1">
      <c r="A362" s="37"/>
      <c r="B362" s="38"/>
      <c r="C362" s="39"/>
      <c r="D362" s="216" t="s">
        <v>147</v>
      </c>
      <c r="E362" s="39"/>
      <c r="F362" s="217" t="s">
        <v>630</v>
      </c>
      <c r="G362" s="39"/>
      <c r="H362" s="39"/>
      <c r="I362" s="218"/>
      <c r="J362" s="39"/>
      <c r="K362" s="39"/>
      <c r="L362" s="43"/>
      <c r="M362" s="219"/>
      <c r="N362" s="220"/>
      <c r="O362" s="83"/>
      <c r="P362" s="83"/>
      <c r="Q362" s="83"/>
      <c r="R362" s="83"/>
      <c r="S362" s="83"/>
      <c r="T362" s="84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147</v>
      </c>
      <c r="AU362" s="16" t="s">
        <v>85</v>
      </c>
    </row>
    <row r="363" s="12" customFormat="1" ht="22.8" customHeight="1">
      <c r="A363" s="12"/>
      <c r="B363" s="187"/>
      <c r="C363" s="188"/>
      <c r="D363" s="189" t="s">
        <v>74</v>
      </c>
      <c r="E363" s="201" t="s">
        <v>632</v>
      </c>
      <c r="F363" s="201" t="s">
        <v>633</v>
      </c>
      <c r="G363" s="188"/>
      <c r="H363" s="188"/>
      <c r="I363" s="191"/>
      <c r="J363" s="202">
        <f>BK363</f>
        <v>0</v>
      </c>
      <c r="K363" s="188"/>
      <c r="L363" s="193"/>
      <c r="M363" s="194"/>
      <c r="N363" s="195"/>
      <c r="O363" s="195"/>
      <c r="P363" s="196">
        <f>SUM(P364:P385)</f>
        <v>0</v>
      </c>
      <c r="Q363" s="195"/>
      <c r="R363" s="196">
        <f>SUM(R364:R385)</f>
        <v>0.21105999999999997</v>
      </c>
      <c r="S363" s="195"/>
      <c r="T363" s="197">
        <f>SUM(T364:T385)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98" t="s">
        <v>85</v>
      </c>
      <c r="AT363" s="199" t="s">
        <v>74</v>
      </c>
      <c r="AU363" s="199" t="s">
        <v>83</v>
      </c>
      <c r="AY363" s="198" t="s">
        <v>137</v>
      </c>
      <c r="BK363" s="200">
        <f>SUM(BK364:BK385)</f>
        <v>0</v>
      </c>
    </row>
    <row r="364" s="2" customFormat="1" ht="16.5" customHeight="1">
      <c r="A364" s="37"/>
      <c r="B364" s="38"/>
      <c r="C364" s="203" t="s">
        <v>634</v>
      </c>
      <c r="D364" s="203" t="s">
        <v>140</v>
      </c>
      <c r="E364" s="204" t="s">
        <v>635</v>
      </c>
      <c r="F364" s="205" t="s">
        <v>636</v>
      </c>
      <c r="G364" s="206" t="s">
        <v>143</v>
      </c>
      <c r="H364" s="207">
        <v>4.7999999999999998</v>
      </c>
      <c r="I364" s="208"/>
      <c r="J364" s="209">
        <f>ROUND(I364*H364,2)</f>
        <v>0</v>
      </c>
      <c r="K364" s="205" t="s">
        <v>144</v>
      </c>
      <c r="L364" s="43"/>
      <c r="M364" s="210" t="s">
        <v>19</v>
      </c>
      <c r="N364" s="211" t="s">
        <v>46</v>
      </c>
      <c r="O364" s="83"/>
      <c r="P364" s="212">
        <f>O364*H364</f>
        <v>0</v>
      </c>
      <c r="Q364" s="212">
        <v>0.00029999999999999997</v>
      </c>
      <c r="R364" s="212">
        <f>Q364*H364</f>
        <v>0.0014399999999999999</v>
      </c>
      <c r="S364" s="212">
        <v>0</v>
      </c>
      <c r="T364" s="213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14" t="s">
        <v>234</v>
      </c>
      <c r="AT364" s="214" t="s">
        <v>140</v>
      </c>
      <c r="AU364" s="214" t="s">
        <v>85</v>
      </c>
      <c r="AY364" s="16" t="s">
        <v>137</v>
      </c>
      <c r="BE364" s="215">
        <f>IF(N364="základní",J364,0)</f>
        <v>0</v>
      </c>
      <c r="BF364" s="215">
        <f>IF(N364="snížená",J364,0)</f>
        <v>0</v>
      </c>
      <c r="BG364" s="215">
        <f>IF(N364="zákl. přenesená",J364,0)</f>
        <v>0</v>
      </c>
      <c r="BH364" s="215">
        <f>IF(N364="sníž. přenesená",J364,0)</f>
        <v>0</v>
      </c>
      <c r="BI364" s="215">
        <f>IF(N364="nulová",J364,0)</f>
        <v>0</v>
      </c>
      <c r="BJ364" s="16" t="s">
        <v>83</v>
      </c>
      <c r="BK364" s="215">
        <f>ROUND(I364*H364,2)</f>
        <v>0</v>
      </c>
      <c r="BL364" s="16" t="s">
        <v>234</v>
      </c>
      <c r="BM364" s="214" t="s">
        <v>637</v>
      </c>
    </row>
    <row r="365" s="2" customFormat="1">
      <c r="A365" s="37"/>
      <c r="B365" s="38"/>
      <c r="C365" s="39"/>
      <c r="D365" s="216" t="s">
        <v>147</v>
      </c>
      <c r="E365" s="39"/>
      <c r="F365" s="217" t="s">
        <v>636</v>
      </c>
      <c r="G365" s="39"/>
      <c r="H365" s="39"/>
      <c r="I365" s="218"/>
      <c r="J365" s="39"/>
      <c r="K365" s="39"/>
      <c r="L365" s="43"/>
      <c r="M365" s="219"/>
      <c r="N365" s="220"/>
      <c r="O365" s="83"/>
      <c r="P365" s="83"/>
      <c r="Q365" s="83"/>
      <c r="R365" s="83"/>
      <c r="S365" s="83"/>
      <c r="T365" s="84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147</v>
      </c>
      <c r="AU365" s="16" t="s">
        <v>85</v>
      </c>
    </row>
    <row r="366" s="2" customFormat="1">
      <c r="A366" s="37"/>
      <c r="B366" s="38"/>
      <c r="C366" s="39"/>
      <c r="D366" s="221" t="s">
        <v>149</v>
      </c>
      <c r="E366" s="39"/>
      <c r="F366" s="222" t="s">
        <v>638</v>
      </c>
      <c r="G366" s="39"/>
      <c r="H366" s="39"/>
      <c r="I366" s="218"/>
      <c r="J366" s="39"/>
      <c r="K366" s="39"/>
      <c r="L366" s="43"/>
      <c r="M366" s="219"/>
      <c r="N366" s="220"/>
      <c r="O366" s="83"/>
      <c r="P366" s="83"/>
      <c r="Q366" s="83"/>
      <c r="R366" s="83"/>
      <c r="S366" s="83"/>
      <c r="T366" s="84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149</v>
      </c>
      <c r="AU366" s="16" t="s">
        <v>85</v>
      </c>
    </row>
    <row r="367" s="2" customFormat="1" ht="16.5" customHeight="1">
      <c r="A367" s="37"/>
      <c r="B367" s="38"/>
      <c r="C367" s="203" t="s">
        <v>639</v>
      </c>
      <c r="D367" s="203" t="s">
        <v>140</v>
      </c>
      <c r="E367" s="204" t="s">
        <v>640</v>
      </c>
      <c r="F367" s="205" t="s">
        <v>641</v>
      </c>
      <c r="G367" s="206" t="s">
        <v>264</v>
      </c>
      <c r="H367" s="207">
        <v>5</v>
      </c>
      <c r="I367" s="208"/>
      <c r="J367" s="209">
        <f>ROUND(I367*H367,2)</f>
        <v>0</v>
      </c>
      <c r="K367" s="205" t="s">
        <v>144</v>
      </c>
      <c r="L367" s="43"/>
      <c r="M367" s="210" t="s">
        <v>19</v>
      </c>
      <c r="N367" s="211" t="s">
        <v>46</v>
      </c>
      <c r="O367" s="83"/>
      <c r="P367" s="212">
        <f>O367*H367</f>
        <v>0</v>
      </c>
      <c r="Q367" s="212">
        <v>0</v>
      </c>
      <c r="R367" s="212">
        <f>Q367*H367</f>
        <v>0</v>
      </c>
      <c r="S367" s="212">
        <v>0</v>
      </c>
      <c r="T367" s="213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14" t="s">
        <v>234</v>
      </c>
      <c r="AT367" s="214" t="s">
        <v>140</v>
      </c>
      <c r="AU367" s="214" t="s">
        <v>85</v>
      </c>
      <c r="AY367" s="16" t="s">
        <v>137</v>
      </c>
      <c r="BE367" s="215">
        <f>IF(N367="základní",J367,0)</f>
        <v>0</v>
      </c>
      <c r="BF367" s="215">
        <f>IF(N367="snížená",J367,0)</f>
        <v>0</v>
      </c>
      <c r="BG367" s="215">
        <f>IF(N367="zákl. přenesená",J367,0)</f>
        <v>0</v>
      </c>
      <c r="BH367" s="215">
        <f>IF(N367="sníž. přenesená",J367,0)</f>
        <v>0</v>
      </c>
      <c r="BI367" s="215">
        <f>IF(N367="nulová",J367,0)</f>
        <v>0</v>
      </c>
      <c r="BJ367" s="16" t="s">
        <v>83</v>
      </c>
      <c r="BK367" s="215">
        <f>ROUND(I367*H367,2)</f>
        <v>0</v>
      </c>
      <c r="BL367" s="16" t="s">
        <v>234</v>
      </c>
      <c r="BM367" s="214" t="s">
        <v>642</v>
      </c>
    </row>
    <row r="368" s="2" customFormat="1">
      <c r="A368" s="37"/>
      <c r="B368" s="38"/>
      <c r="C368" s="39"/>
      <c r="D368" s="216" t="s">
        <v>147</v>
      </c>
      <c r="E368" s="39"/>
      <c r="F368" s="217" t="s">
        <v>643</v>
      </c>
      <c r="G368" s="39"/>
      <c r="H368" s="39"/>
      <c r="I368" s="218"/>
      <c r="J368" s="39"/>
      <c r="K368" s="39"/>
      <c r="L368" s="43"/>
      <c r="M368" s="219"/>
      <c r="N368" s="220"/>
      <c r="O368" s="83"/>
      <c r="P368" s="83"/>
      <c r="Q368" s="83"/>
      <c r="R368" s="83"/>
      <c r="S368" s="83"/>
      <c r="T368" s="84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147</v>
      </c>
      <c r="AU368" s="16" t="s">
        <v>85</v>
      </c>
    </row>
    <row r="369" s="2" customFormat="1">
      <c r="A369" s="37"/>
      <c r="B369" s="38"/>
      <c r="C369" s="39"/>
      <c r="D369" s="221" t="s">
        <v>149</v>
      </c>
      <c r="E369" s="39"/>
      <c r="F369" s="222" t="s">
        <v>644</v>
      </c>
      <c r="G369" s="39"/>
      <c r="H369" s="39"/>
      <c r="I369" s="218"/>
      <c r="J369" s="39"/>
      <c r="K369" s="39"/>
      <c r="L369" s="43"/>
      <c r="M369" s="219"/>
      <c r="N369" s="220"/>
      <c r="O369" s="83"/>
      <c r="P369" s="83"/>
      <c r="Q369" s="83"/>
      <c r="R369" s="83"/>
      <c r="S369" s="83"/>
      <c r="T369" s="84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149</v>
      </c>
      <c r="AU369" s="16" t="s">
        <v>85</v>
      </c>
    </row>
    <row r="370" s="2" customFormat="1" ht="16.5" customHeight="1">
      <c r="A370" s="37"/>
      <c r="B370" s="38"/>
      <c r="C370" s="223" t="s">
        <v>645</v>
      </c>
      <c r="D370" s="223" t="s">
        <v>189</v>
      </c>
      <c r="E370" s="224" t="s">
        <v>646</v>
      </c>
      <c r="F370" s="225" t="s">
        <v>647</v>
      </c>
      <c r="G370" s="226" t="s">
        <v>264</v>
      </c>
      <c r="H370" s="227">
        <v>5</v>
      </c>
      <c r="I370" s="228"/>
      <c r="J370" s="229">
        <f>ROUND(I370*H370,2)</f>
        <v>0</v>
      </c>
      <c r="K370" s="225" t="s">
        <v>144</v>
      </c>
      <c r="L370" s="230"/>
      <c r="M370" s="231" t="s">
        <v>19</v>
      </c>
      <c r="N370" s="232" t="s">
        <v>46</v>
      </c>
      <c r="O370" s="83"/>
      <c r="P370" s="212">
        <f>O370*H370</f>
        <v>0</v>
      </c>
      <c r="Q370" s="212">
        <v>0.00010000000000000001</v>
      </c>
      <c r="R370" s="212">
        <f>Q370*H370</f>
        <v>0.00050000000000000001</v>
      </c>
      <c r="S370" s="212">
        <v>0</v>
      </c>
      <c r="T370" s="213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14" t="s">
        <v>332</v>
      </c>
      <c r="AT370" s="214" t="s">
        <v>189</v>
      </c>
      <c r="AU370" s="214" t="s">
        <v>85</v>
      </c>
      <c r="AY370" s="16" t="s">
        <v>137</v>
      </c>
      <c r="BE370" s="215">
        <f>IF(N370="základní",J370,0)</f>
        <v>0</v>
      </c>
      <c r="BF370" s="215">
        <f>IF(N370="snížená",J370,0)</f>
        <v>0</v>
      </c>
      <c r="BG370" s="215">
        <f>IF(N370="zákl. přenesená",J370,0)</f>
        <v>0</v>
      </c>
      <c r="BH370" s="215">
        <f>IF(N370="sníž. přenesená",J370,0)</f>
        <v>0</v>
      </c>
      <c r="BI370" s="215">
        <f>IF(N370="nulová",J370,0)</f>
        <v>0</v>
      </c>
      <c r="BJ370" s="16" t="s">
        <v>83</v>
      </c>
      <c r="BK370" s="215">
        <f>ROUND(I370*H370,2)</f>
        <v>0</v>
      </c>
      <c r="BL370" s="16" t="s">
        <v>234</v>
      </c>
      <c r="BM370" s="214" t="s">
        <v>648</v>
      </c>
    </row>
    <row r="371" s="2" customFormat="1">
      <c r="A371" s="37"/>
      <c r="B371" s="38"/>
      <c r="C371" s="39"/>
      <c r="D371" s="216" t="s">
        <v>147</v>
      </c>
      <c r="E371" s="39"/>
      <c r="F371" s="217" t="s">
        <v>647</v>
      </c>
      <c r="G371" s="39"/>
      <c r="H371" s="39"/>
      <c r="I371" s="218"/>
      <c r="J371" s="39"/>
      <c r="K371" s="39"/>
      <c r="L371" s="43"/>
      <c r="M371" s="219"/>
      <c r="N371" s="220"/>
      <c r="O371" s="83"/>
      <c r="P371" s="83"/>
      <c r="Q371" s="83"/>
      <c r="R371" s="83"/>
      <c r="S371" s="83"/>
      <c r="T371" s="84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147</v>
      </c>
      <c r="AU371" s="16" t="s">
        <v>85</v>
      </c>
    </row>
    <row r="372" s="2" customFormat="1" ht="21.75" customHeight="1">
      <c r="A372" s="37"/>
      <c r="B372" s="38"/>
      <c r="C372" s="223" t="s">
        <v>649</v>
      </c>
      <c r="D372" s="223" t="s">
        <v>189</v>
      </c>
      <c r="E372" s="224" t="s">
        <v>650</v>
      </c>
      <c r="F372" s="225" t="s">
        <v>651</v>
      </c>
      <c r="G372" s="226" t="s">
        <v>143</v>
      </c>
      <c r="H372" s="227">
        <v>5.7599999999999998</v>
      </c>
      <c r="I372" s="228"/>
      <c r="J372" s="229">
        <f>ROUND(I372*H372,2)</f>
        <v>0</v>
      </c>
      <c r="K372" s="225" t="s">
        <v>144</v>
      </c>
      <c r="L372" s="230"/>
      <c r="M372" s="231" t="s">
        <v>19</v>
      </c>
      <c r="N372" s="232" t="s">
        <v>46</v>
      </c>
      <c r="O372" s="83"/>
      <c r="P372" s="212">
        <f>O372*H372</f>
        <v>0</v>
      </c>
      <c r="Q372" s="212">
        <v>0.021999999999999999</v>
      </c>
      <c r="R372" s="212">
        <f>Q372*H372</f>
        <v>0.12672</v>
      </c>
      <c r="S372" s="212">
        <v>0</v>
      </c>
      <c r="T372" s="213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14" t="s">
        <v>332</v>
      </c>
      <c r="AT372" s="214" t="s">
        <v>189</v>
      </c>
      <c r="AU372" s="214" t="s">
        <v>85</v>
      </c>
      <c r="AY372" s="16" t="s">
        <v>137</v>
      </c>
      <c r="BE372" s="215">
        <f>IF(N372="základní",J372,0)</f>
        <v>0</v>
      </c>
      <c r="BF372" s="215">
        <f>IF(N372="snížená",J372,0)</f>
        <v>0</v>
      </c>
      <c r="BG372" s="215">
        <f>IF(N372="zákl. přenesená",J372,0)</f>
        <v>0</v>
      </c>
      <c r="BH372" s="215">
        <f>IF(N372="sníž. přenesená",J372,0)</f>
        <v>0</v>
      </c>
      <c r="BI372" s="215">
        <f>IF(N372="nulová",J372,0)</f>
        <v>0</v>
      </c>
      <c r="BJ372" s="16" t="s">
        <v>83</v>
      </c>
      <c r="BK372" s="215">
        <f>ROUND(I372*H372,2)</f>
        <v>0</v>
      </c>
      <c r="BL372" s="16" t="s">
        <v>234</v>
      </c>
      <c r="BM372" s="214" t="s">
        <v>652</v>
      </c>
    </row>
    <row r="373" s="2" customFormat="1">
      <c r="A373" s="37"/>
      <c r="B373" s="38"/>
      <c r="C373" s="39"/>
      <c r="D373" s="216" t="s">
        <v>147</v>
      </c>
      <c r="E373" s="39"/>
      <c r="F373" s="217" t="s">
        <v>651</v>
      </c>
      <c r="G373" s="39"/>
      <c r="H373" s="39"/>
      <c r="I373" s="218"/>
      <c r="J373" s="39"/>
      <c r="K373" s="39"/>
      <c r="L373" s="43"/>
      <c r="M373" s="219"/>
      <c r="N373" s="220"/>
      <c r="O373" s="83"/>
      <c r="P373" s="83"/>
      <c r="Q373" s="83"/>
      <c r="R373" s="83"/>
      <c r="S373" s="83"/>
      <c r="T373" s="84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147</v>
      </c>
      <c r="AU373" s="16" t="s">
        <v>85</v>
      </c>
    </row>
    <row r="374" s="2" customFormat="1" ht="21.75" customHeight="1">
      <c r="A374" s="37"/>
      <c r="B374" s="38"/>
      <c r="C374" s="203" t="s">
        <v>653</v>
      </c>
      <c r="D374" s="203" t="s">
        <v>140</v>
      </c>
      <c r="E374" s="204" t="s">
        <v>654</v>
      </c>
      <c r="F374" s="205" t="s">
        <v>655</v>
      </c>
      <c r="G374" s="206" t="s">
        <v>143</v>
      </c>
      <c r="H374" s="207">
        <v>4.7999999999999998</v>
      </c>
      <c r="I374" s="208"/>
      <c r="J374" s="209">
        <f>ROUND(I374*H374,2)</f>
        <v>0</v>
      </c>
      <c r="K374" s="205" t="s">
        <v>144</v>
      </c>
      <c r="L374" s="43"/>
      <c r="M374" s="210" t="s">
        <v>19</v>
      </c>
      <c r="N374" s="211" t="s">
        <v>46</v>
      </c>
      <c r="O374" s="83"/>
      <c r="P374" s="212">
        <f>O374*H374</f>
        <v>0</v>
      </c>
      <c r="Q374" s="212">
        <v>0</v>
      </c>
      <c r="R374" s="212">
        <f>Q374*H374</f>
        <v>0</v>
      </c>
      <c r="S374" s="212">
        <v>0</v>
      </c>
      <c r="T374" s="213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14" t="s">
        <v>145</v>
      </c>
      <c r="AT374" s="214" t="s">
        <v>140</v>
      </c>
      <c r="AU374" s="214" t="s">
        <v>85</v>
      </c>
      <c r="AY374" s="16" t="s">
        <v>137</v>
      </c>
      <c r="BE374" s="215">
        <f>IF(N374="základní",J374,0)</f>
        <v>0</v>
      </c>
      <c r="BF374" s="215">
        <f>IF(N374="snížená",J374,0)</f>
        <v>0</v>
      </c>
      <c r="BG374" s="215">
        <f>IF(N374="zákl. přenesená",J374,0)</f>
        <v>0</v>
      </c>
      <c r="BH374" s="215">
        <f>IF(N374="sníž. přenesená",J374,0)</f>
        <v>0</v>
      </c>
      <c r="BI374" s="215">
        <f>IF(N374="nulová",J374,0)</f>
        <v>0</v>
      </c>
      <c r="BJ374" s="16" t="s">
        <v>83</v>
      </c>
      <c r="BK374" s="215">
        <f>ROUND(I374*H374,2)</f>
        <v>0</v>
      </c>
      <c r="BL374" s="16" t="s">
        <v>145</v>
      </c>
      <c r="BM374" s="214" t="s">
        <v>656</v>
      </c>
    </row>
    <row r="375" s="2" customFormat="1">
      <c r="A375" s="37"/>
      <c r="B375" s="38"/>
      <c r="C375" s="39"/>
      <c r="D375" s="216" t="s">
        <v>147</v>
      </c>
      <c r="E375" s="39"/>
      <c r="F375" s="217" t="s">
        <v>657</v>
      </c>
      <c r="G375" s="39"/>
      <c r="H375" s="39"/>
      <c r="I375" s="218"/>
      <c r="J375" s="39"/>
      <c r="K375" s="39"/>
      <c r="L375" s="43"/>
      <c r="M375" s="219"/>
      <c r="N375" s="220"/>
      <c r="O375" s="83"/>
      <c r="P375" s="83"/>
      <c r="Q375" s="83"/>
      <c r="R375" s="83"/>
      <c r="S375" s="83"/>
      <c r="T375" s="84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147</v>
      </c>
      <c r="AU375" s="16" t="s">
        <v>85</v>
      </c>
    </row>
    <row r="376" s="2" customFormat="1">
      <c r="A376" s="37"/>
      <c r="B376" s="38"/>
      <c r="C376" s="39"/>
      <c r="D376" s="221" t="s">
        <v>149</v>
      </c>
      <c r="E376" s="39"/>
      <c r="F376" s="222" t="s">
        <v>658</v>
      </c>
      <c r="G376" s="39"/>
      <c r="H376" s="39"/>
      <c r="I376" s="218"/>
      <c r="J376" s="39"/>
      <c r="K376" s="39"/>
      <c r="L376" s="43"/>
      <c r="M376" s="219"/>
      <c r="N376" s="220"/>
      <c r="O376" s="83"/>
      <c r="P376" s="83"/>
      <c r="Q376" s="83"/>
      <c r="R376" s="83"/>
      <c r="S376" s="83"/>
      <c r="T376" s="84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149</v>
      </c>
      <c r="AU376" s="16" t="s">
        <v>85</v>
      </c>
    </row>
    <row r="377" s="2" customFormat="1" ht="24.15" customHeight="1">
      <c r="A377" s="37"/>
      <c r="B377" s="38"/>
      <c r="C377" s="203" t="s">
        <v>659</v>
      </c>
      <c r="D377" s="203" t="s">
        <v>140</v>
      </c>
      <c r="E377" s="204" t="s">
        <v>660</v>
      </c>
      <c r="F377" s="205" t="s">
        <v>661</v>
      </c>
      <c r="G377" s="206" t="s">
        <v>143</v>
      </c>
      <c r="H377" s="207">
        <v>4.7999999999999998</v>
      </c>
      <c r="I377" s="208"/>
      <c r="J377" s="209">
        <f>ROUND(I377*H377,2)</f>
        <v>0</v>
      </c>
      <c r="K377" s="205" t="s">
        <v>144</v>
      </c>
      <c r="L377" s="43"/>
      <c r="M377" s="210" t="s">
        <v>19</v>
      </c>
      <c r="N377" s="211" t="s">
        <v>46</v>
      </c>
      <c r="O377" s="83"/>
      <c r="P377" s="212">
        <f>O377*H377</f>
        <v>0</v>
      </c>
      <c r="Q377" s="212">
        <v>0.014999999999999999</v>
      </c>
      <c r="R377" s="212">
        <f>Q377*H377</f>
        <v>0.071999999999999995</v>
      </c>
      <c r="S377" s="212">
        <v>0</v>
      </c>
      <c r="T377" s="213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14" t="s">
        <v>234</v>
      </c>
      <c r="AT377" s="214" t="s">
        <v>140</v>
      </c>
      <c r="AU377" s="214" t="s">
        <v>85</v>
      </c>
      <c r="AY377" s="16" t="s">
        <v>137</v>
      </c>
      <c r="BE377" s="215">
        <f>IF(N377="základní",J377,0)</f>
        <v>0</v>
      </c>
      <c r="BF377" s="215">
        <f>IF(N377="snížená",J377,0)</f>
        <v>0</v>
      </c>
      <c r="BG377" s="215">
        <f>IF(N377="zákl. přenesená",J377,0)</f>
        <v>0</v>
      </c>
      <c r="BH377" s="215">
        <f>IF(N377="sníž. přenesená",J377,0)</f>
        <v>0</v>
      </c>
      <c r="BI377" s="215">
        <f>IF(N377="nulová",J377,0)</f>
        <v>0</v>
      </c>
      <c r="BJ377" s="16" t="s">
        <v>83</v>
      </c>
      <c r="BK377" s="215">
        <f>ROUND(I377*H377,2)</f>
        <v>0</v>
      </c>
      <c r="BL377" s="16" t="s">
        <v>234</v>
      </c>
      <c r="BM377" s="214" t="s">
        <v>662</v>
      </c>
    </row>
    <row r="378" s="2" customFormat="1">
      <c r="A378" s="37"/>
      <c r="B378" s="38"/>
      <c r="C378" s="39"/>
      <c r="D378" s="216" t="s">
        <v>147</v>
      </c>
      <c r="E378" s="39"/>
      <c r="F378" s="217" t="s">
        <v>661</v>
      </c>
      <c r="G378" s="39"/>
      <c r="H378" s="39"/>
      <c r="I378" s="218"/>
      <c r="J378" s="39"/>
      <c r="K378" s="39"/>
      <c r="L378" s="43"/>
      <c r="M378" s="219"/>
      <c r="N378" s="220"/>
      <c r="O378" s="83"/>
      <c r="P378" s="83"/>
      <c r="Q378" s="83"/>
      <c r="R378" s="83"/>
      <c r="S378" s="83"/>
      <c r="T378" s="84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6" t="s">
        <v>147</v>
      </c>
      <c r="AU378" s="16" t="s">
        <v>85</v>
      </c>
    </row>
    <row r="379" s="2" customFormat="1">
      <c r="A379" s="37"/>
      <c r="B379" s="38"/>
      <c r="C379" s="39"/>
      <c r="D379" s="221" t="s">
        <v>149</v>
      </c>
      <c r="E379" s="39"/>
      <c r="F379" s="222" t="s">
        <v>663</v>
      </c>
      <c r="G379" s="39"/>
      <c r="H379" s="39"/>
      <c r="I379" s="218"/>
      <c r="J379" s="39"/>
      <c r="K379" s="39"/>
      <c r="L379" s="43"/>
      <c r="M379" s="219"/>
      <c r="N379" s="220"/>
      <c r="O379" s="83"/>
      <c r="P379" s="83"/>
      <c r="Q379" s="83"/>
      <c r="R379" s="83"/>
      <c r="S379" s="83"/>
      <c r="T379" s="84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149</v>
      </c>
      <c r="AU379" s="16" t="s">
        <v>85</v>
      </c>
    </row>
    <row r="380" s="2" customFormat="1" ht="16.5" customHeight="1">
      <c r="A380" s="37"/>
      <c r="B380" s="38"/>
      <c r="C380" s="223" t="s">
        <v>664</v>
      </c>
      <c r="D380" s="223" t="s">
        <v>189</v>
      </c>
      <c r="E380" s="224" t="s">
        <v>665</v>
      </c>
      <c r="F380" s="225" t="s">
        <v>666</v>
      </c>
      <c r="G380" s="226" t="s">
        <v>667</v>
      </c>
      <c r="H380" s="227">
        <v>10</v>
      </c>
      <c r="I380" s="228"/>
      <c r="J380" s="229">
        <f>ROUND(I380*H380,2)</f>
        <v>0</v>
      </c>
      <c r="K380" s="225" t="s">
        <v>144</v>
      </c>
      <c r="L380" s="230"/>
      <c r="M380" s="231" t="s">
        <v>19</v>
      </c>
      <c r="N380" s="232" t="s">
        <v>46</v>
      </c>
      <c r="O380" s="83"/>
      <c r="P380" s="212">
        <f>O380*H380</f>
        <v>0</v>
      </c>
      <c r="Q380" s="212">
        <v>0.001</v>
      </c>
      <c r="R380" s="212">
        <f>Q380*H380</f>
        <v>0.01</v>
      </c>
      <c r="S380" s="212">
        <v>0</v>
      </c>
      <c r="T380" s="213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14" t="s">
        <v>332</v>
      </c>
      <c r="AT380" s="214" t="s">
        <v>189</v>
      </c>
      <c r="AU380" s="214" t="s">
        <v>85</v>
      </c>
      <c r="AY380" s="16" t="s">
        <v>137</v>
      </c>
      <c r="BE380" s="215">
        <f>IF(N380="základní",J380,0)</f>
        <v>0</v>
      </c>
      <c r="BF380" s="215">
        <f>IF(N380="snížená",J380,0)</f>
        <v>0</v>
      </c>
      <c r="BG380" s="215">
        <f>IF(N380="zákl. přenesená",J380,0)</f>
        <v>0</v>
      </c>
      <c r="BH380" s="215">
        <f>IF(N380="sníž. přenesená",J380,0)</f>
        <v>0</v>
      </c>
      <c r="BI380" s="215">
        <f>IF(N380="nulová",J380,0)</f>
        <v>0</v>
      </c>
      <c r="BJ380" s="16" t="s">
        <v>83</v>
      </c>
      <c r="BK380" s="215">
        <f>ROUND(I380*H380,2)</f>
        <v>0</v>
      </c>
      <c r="BL380" s="16" t="s">
        <v>234</v>
      </c>
      <c r="BM380" s="214" t="s">
        <v>668</v>
      </c>
    </row>
    <row r="381" s="2" customFormat="1">
      <c r="A381" s="37"/>
      <c r="B381" s="38"/>
      <c r="C381" s="39"/>
      <c r="D381" s="216" t="s">
        <v>147</v>
      </c>
      <c r="E381" s="39"/>
      <c r="F381" s="217" t="s">
        <v>666</v>
      </c>
      <c r="G381" s="39"/>
      <c r="H381" s="39"/>
      <c r="I381" s="218"/>
      <c r="J381" s="39"/>
      <c r="K381" s="39"/>
      <c r="L381" s="43"/>
      <c r="M381" s="219"/>
      <c r="N381" s="220"/>
      <c r="O381" s="83"/>
      <c r="P381" s="83"/>
      <c r="Q381" s="83"/>
      <c r="R381" s="83"/>
      <c r="S381" s="83"/>
      <c r="T381" s="84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147</v>
      </c>
      <c r="AU381" s="16" t="s">
        <v>85</v>
      </c>
    </row>
    <row r="382" s="2" customFormat="1" ht="16.5" customHeight="1">
      <c r="A382" s="37"/>
      <c r="B382" s="38"/>
      <c r="C382" s="223" t="s">
        <v>669</v>
      </c>
      <c r="D382" s="223" t="s">
        <v>189</v>
      </c>
      <c r="E382" s="224" t="s">
        <v>670</v>
      </c>
      <c r="F382" s="225" t="s">
        <v>671</v>
      </c>
      <c r="G382" s="226" t="s">
        <v>184</v>
      </c>
      <c r="H382" s="227">
        <v>4</v>
      </c>
      <c r="I382" s="228"/>
      <c r="J382" s="229">
        <f>ROUND(I382*H382,2)</f>
        <v>0</v>
      </c>
      <c r="K382" s="225" t="s">
        <v>144</v>
      </c>
      <c r="L382" s="230"/>
      <c r="M382" s="231" t="s">
        <v>19</v>
      </c>
      <c r="N382" s="232" t="s">
        <v>46</v>
      </c>
      <c r="O382" s="83"/>
      <c r="P382" s="212">
        <f>O382*H382</f>
        <v>0</v>
      </c>
      <c r="Q382" s="212">
        <v>4.0000000000000003E-05</v>
      </c>
      <c r="R382" s="212">
        <f>Q382*H382</f>
        <v>0.00016000000000000001</v>
      </c>
      <c r="S382" s="212">
        <v>0</v>
      </c>
      <c r="T382" s="213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14" t="s">
        <v>332</v>
      </c>
      <c r="AT382" s="214" t="s">
        <v>189</v>
      </c>
      <c r="AU382" s="214" t="s">
        <v>85</v>
      </c>
      <c r="AY382" s="16" t="s">
        <v>137</v>
      </c>
      <c r="BE382" s="215">
        <f>IF(N382="základní",J382,0)</f>
        <v>0</v>
      </c>
      <c r="BF382" s="215">
        <f>IF(N382="snížená",J382,0)</f>
        <v>0</v>
      </c>
      <c r="BG382" s="215">
        <f>IF(N382="zákl. přenesená",J382,0)</f>
        <v>0</v>
      </c>
      <c r="BH382" s="215">
        <f>IF(N382="sníž. přenesená",J382,0)</f>
        <v>0</v>
      </c>
      <c r="BI382" s="215">
        <f>IF(N382="nulová",J382,0)</f>
        <v>0</v>
      </c>
      <c r="BJ382" s="16" t="s">
        <v>83</v>
      </c>
      <c r="BK382" s="215">
        <f>ROUND(I382*H382,2)</f>
        <v>0</v>
      </c>
      <c r="BL382" s="16" t="s">
        <v>234</v>
      </c>
      <c r="BM382" s="214" t="s">
        <v>672</v>
      </c>
    </row>
    <row r="383" s="2" customFormat="1">
      <c r="A383" s="37"/>
      <c r="B383" s="38"/>
      <c r="C383" s="39"/>
      <c r="D383" s="216" t="s">
        <v>147</v>
      </c>
      <c r="E383" s="39"/>
      <c r="F383" s="217" t="s">
        <v>671</v>
      </c>
      <c r="G383" s="39"/>
      <c r="H383" s="39"/>
      <c r="I383" s="218"/>
      <c r="J383" s="39"/>
      <c r="K383" s="39"/>
      <c r="L383" s="43"/>
      <c r="M383" s="219"/>
      <c r="N383" s="220"/>
      <c r="O383" s="83"/>
      <c r="P383" s="83"/>
      <c r="Q383" s="83"/>
      <c r="R383" s="83"/>
      <c r="S383" s="83"/>
      <c r="T383" s="84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147</v>
      </c>
      <c r="AU383" s="16" t="s">
        <v>85</v>
      </c>
    </row>
    <row r="384" s="2" customFormat="1" ht="16.5" customHeight="1">
      <c r="A384" s="37"/>
      <c r="B384" s="38"/>
      <c r="C384" s="223" t="s">
        <v>673</v>
      </c>
      <c r="D384" s="223" t="s">
        <v>189</v>
      </c>
      <c r="E384" s="224" t="s">
        <v>674</v>
      </c>
      <c r="F384" s="225" t="s">
        <v>675</v>
      </c>
      <c r="G384" s="226" t="s">
        <v>264</v>
      </c>
      <c r="H384" s="227">
        <v>8</v>
      </c>
      <c r="I384" s="228"/>
      <c r="J384" s="229">
        <f>ROUND(I384*H384,2)</f>
        <v>0</v>
      </c>
      <c r="K384" s="225" t="s">
        <v>144</v>
      </c>
      <c r="L384" s="230"/>
      <c r="M384" s="231" t="s">
        <v>19</v>
      </c>
      <c r="N384" s="232" t="s">
        <v>46</v>
      </c>
      <c r="O384" s="83"/>
      <c r="P384" s="212">
        <f>O384*H384</f>
        <v>0</v>
      </c>
      <c r="Q384" s="212">
        <v>3.0000000000000001E-05</v>
      </c>
      <c r="R384" s="212">
        <f>Q384*H384</f>
        <v>0.00024000000000000001</v>
      </c>
      <c r="S384" s="212">
        <v>0</v>
      </c>
      <c r="T384" s="213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14" t="s">
        <v>332</v>
      </c>
      <c r="AT384" s="214" t="s">
        <v>189</v>
      </c>
      <c r="AU384" s="214" t="s">
        <v>85</v>
      </c>
      <c r="AY384" s="16" t="s">
        <v>137</v>
      </c>
      <c r="BE384" s="215">
        <f>IF(N384="základní",J384,0)</f>
        <v>0</v>
      </c>
      <c r="BF384" s="215">
        <f>IF(N384="snížená",J384,0)</f>
        <v>0</v>
      </c>
      <c r="BG384" s="215">
        <f>IF(N384="zákl. přenesená",J384,0)</f>
        <v>0</v>
      </c>
      <c r="BH384" s="215">
        <f>IF(N384="sníž. přenesená",J384,0)</f>
        <v>0</v>
      </c>
      <c r="BI384" s="215">
        <f>IF(N384="nulová",J384,0)</f>
        <v>0</v>
      </c>
      <c r="BJ384" s="16" t="s">
        <v>83</v>
      </c>
      <c r="BK384" s="215">
        <f>ROUND(I384*H384,2)</f>
        <v>0</v>
      </c>
      <c r="BL384" s="16" t="s">
        <v>234</v>
      </c>
      <c r="BM384" s="214" t="s">
        <v>676</v>
      </c>
    </row>
    <row r="385" s="2" customFormat="1">
      <c r="A385" s="37"/>
      <c r="B385" s="38"/>
      <c r="C385" s="39"/>
      <c r="D385" s="216" t="s">
        <v>147</v>
      </c>
      <c r="E385" s="39"/>
      <c r="F385" s="217" t="s">
        <v>675</v>
      </c>
      <c r="G385" s="39"/>
      <c r="H385" s="39"/>
      <c r="I385" s="218"/>
      <c r="J385" s="39"/>
      <c r="K385" s="39"/>
      <c r="L385" s="43"/>
      <c r="M385" s="219"/>
      <c r="N385" s="220"/>
      <c r="O385" s="83"/>
      <c r="P385" s="83"/>
      <c r="Q385" s="83"/>
      <c r="R385" s="83"/>
      <c r="S385" s="83"/>
      <c r="T385" s="84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6" t="s">
        <v>147</v>
      </c>
      <c r="AU385" s="16" t="s">
        <v>85</v>
      </c>
    </row>
    <row r="386" s="12" customFormat="1" ht="22.8" customHeight="1">
      <c r="A386" s="12"/>
      <c r="B386" s="187"/>
      <c r="C386" s="188"/>
      <c r="D386" s="189" t="s">
        <v>74</v>
      </c>
      <c r="E386" s="201" t="s">
        <v>677</v>
      </c>
      <c r="F386" s="201" t="s">
        <v>678</v>
      </c>
      <c r="G386" s="188"/>
      <c r="H386" s="188"/>
      <c r="I386" s="191"/>
      <c r="J386" s="202">
        <f>BK386</f>
        <v>0</v>
      </c>
      <c r="K386" s="188"/>
      <c r="L386" s="193"/>
      <c r="M386" s="194"/>
      <c r="N386" s="195"/>
      <c r="O386" s="195"/>
      <c r="P386" s="196">
        <f>SUM(P387:P414)</f>
        <v>0</v>
      </c>
      <c r="Q386" s="195"/>
      <c r="R386" s="196">
        <f>SUM(R387:R414)</f>
        <v>0.65253289999999986</v>
      </c>
      <c r="S386" s="195"/>
      <c r="T386" s="197">
        <f>SUM(T387:T414)</f>
        <v>0.079199999999999993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198" t="s">
        <v>85</v>
      </c>
      <c r="AT386" s="199" t="s">
        <v>74</v>
      </c>
      <c r="AU386" s="199" t="s">
        <v>83</v>
      </c>
      <c r="AY386" s="198" t="s">
        <v>137</v>
      </c>
      <c r="BK386" s="200">
        <f>SUM(BK387:BK414)</f>
        <v>0</v>
      </c>
    </row>
    <row r="387" s="2" customFormat="1" ht="16.5" customHeight="1">
      <c r="A387" s="37"/>
      <c r="B387" s="38"/>
      <c r="C387" s="203" t="s">
        <v>679</v>
      </c>
      <c r="D387" s="203" t="s">
        <v>140</v>
      </c>
      <c r="E387" s="204" t="s">
        <v>680</v>
      </c>
      <c r="F387" s="205" t="s">
        <v>681</v>
      </c>
      <c r="G387" s="206" t="s">
        <v>143</v>
      </c>
      <c r="H387" s="207">
        <v>34.299999999999997</v>
      </c>
      <c r="I387" s="208"/>
      <c r="J387" s="209">
        <f>ROUND(I387*H387,2)</f>
        <v>0</v>
      </c>
      <c r="K387" s="205" t="s">
        <v>144</v>
      </c>
      <c r="L387" s="43"/>
      <c r="M387" s="210" t="s">
        <v>19</v>
      </c>
      <c r="N387" s="211" t="s">
        <v>46</v>
      </c>
      <c r="O387" s="83"/>
      <c r="P387" s="212">
        <f>O387*H387</f>
        <v>0</v>
      </c>
      <c r="Q387" s="212">
        <v>0</v>
      </c>
      <c r="R387" s="212">
        <f>Q387*H387</f>
        <v>0</v>
      </c>
      <c r="S387" s="212">
        <v>0</v>
      </c>
      <c r="T387" s="213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14" t="s">
        <v>234</v>
      </c>
      <c r="AT387" s="214" t="s">
        <v>140</v>
      </c>
      <c r="AU387" s="214" t="s">
        <v>85</v>
      </c>
      <c r="AY387" s="16" t="s">
        <v>137</v>
      </c>
      <c r="BE387" s="215">
        <f>IF(N387="základní",J387,0)</f>
        <v>0</v>
      </c>
      <c r="BF387" s="215">
        <f>IF(N387="snížená",J387,0)</f>
        <v>0</v>
      </c>
      <c r="BG387" s="215">
        <f>IF(N387="zákl. přenesená",J387,0)</f>
        <v>0</v>
      </c>
      <c r="BH387" s="215">
        <f>IF(N387="sníž. přenesená",J387,0)</f>
        <v>0</v>
      </c>
      <c r="BI387" s="215">
        <f>IF(N387="nulová",J387,0)</f>
        <v>0</v>
      </c>
      <c r="BJ387" s="16" t="s">
        <v>83</v>
      </c>
      <c r="BK387" s="215">
        <f>ROUND(I387*H387,2)</f>
        <v>0</v>
      </c>
      <c r="BL387" s="16" t="s">
        <v>234</v>
      </c>
      <c r="BM387" s="214" t="s">
        <v>682</v>
      </c>
    </row>
    <row r="388" s="2" customFormat="1">
      <c r="A388" s="37"/>
      <c r="B388" s="38"/>
      <c r="C388" s="39"/>
      <c r="D388" s="216" t="s">
        <v>147</v>
      </c>
      <c r="E388" s="39"/>
      <c r="F388" s="217" t="s">
        <v>683</v>
      </c>
      <c r="G388" s="39"/>
      <c r="H388" s="39"/>
      <c r="I388" s="218"/>
      <c r="J388" s="39"/>
      <c r="K388" s="39"/>
      <c r="L388" s="43"/>
      <c r="M388" s="219"/>
      <c r="N388" s="220"/>
      <c r="O388" s="83"/>
      <c r="P388" s="83"/>
      <c r="Q388" s="83"/>
      <c r="R388" s="83"/>
      <c r="S388" s="83"/>
      <c r="T388" s="84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147</v>
      </c>
      <c r="AU388" s="16" t="s">
        <v>85</v>
      </c>
    </row>
    <row r="389" s="2" customFormat="1">
      <c r="A389" s="37"/>
      <c r="B389" s="38"/>
      <c r="C389" s="39"/>
      <c r="D389" s="221" t="s">
        <v>149</v>
      </c>
      <c r="E389" s="39"/>
      <c r="F389" s="222" t="s">
        <v>684</v>
      </c>
      <c r="G389" s="39"/>
      <c r="H389" s="39"/>
      <c r="I389" s="218"/>
      <c r="J389" s="39"/>
      <c r="K389" s="39"/>
      <c r="L389" s="43"/>
      <c r="M389" s="219"/>
      <c r="N389" s="220"/>
      <c r="O389" s="83"/>
      <c r="P389" s="83"/>
      <c r="Q389" s="83"/>
      <c r="R389" s="83"/>
      <c r="S389" s="83"/>
      <c r="T389" s="84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149</v>
      </c>
      <c r="AU389" s="16" t="s">
        <v>85</v>
      </c>
    </row>
    <row r="390" s="2" customFormat="1" ht="16.5" customHeight="1">
      <c r="A390" s="37"/>
      <c r="B390" s="38"/>
      <c r="C390" s="203" t="s">
        <v>685</v>
      </c>
      <c r="D390" s="203" t="s">
        <v>140</v>
      </c>
      <c r="E390" s="204" t="s">
        <v>686</v>
      </c>
      <c r="F390" s="205" t="s">
        <v>687</v>
      </c>
      <c r="G390" s="206" t="s">
        <v>143</v>
      </c>
      <c r="H390" s="207">
        <v>34.299999999999997</v>
      </c>
      <c r="I390" s="208"/>
      <c r="J390" s="209">
        <f>ROUND(I390*H390,2)</f>
        <v>0</v>
      </c>
      <c r="K390" s="205" t="s">
        <v>144</v>
      </c>
      <c r="L390" s="43"/>
      <c r="M390" s="210" t="s">
        <v>19</v>
      </c>
      <c r="N390" s="211" t="s">
        <v>46</v>
      </c>
      <c r="O390" s="83"/>
      <c r="P390" s="212">
        <f>O390*H390</f>
        <v>0</v>
      </c>
      <c r="Q390" s="212">
        <v>0</v>
      </c>
      <c r="R390" s="212">
        <f>Q390*H390</f>
        <v>0</v>
      </c>
      <c r="S390" s="212">
        <v>0</v>
      </c>
      <c r="T390" s="213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14" t="s">
        <v>234</v>
      </c>
      <c r="AT390" s="214" t="s">
        <v>140</v>
      </c>
      <c r="AU390" s="214" t="s">
        <v>85</v>
      </c>
      <c r="AY390" s="16" t="s">
        <v>137</v>
      </c>
      <c r="BE390" s="215">
        <f>IF(N390="základní",J390,0)</f>
        <v>0</v>
      </c>
      <c r="BF390" s="215">
        <f>IF(N390="snížená",J390,0)</f>
        <v>0</v>
      </c>
      <c r="BG390" s="215">
        <f>IF(N390="zákl. přenesená",J390,0)</f>
        <v>0</v>
      </c>
      <c r="BH390" s="215">
        <f>IF(N390="sníž. přenesená",J390,0)</f>
        <v>0</v>
      </c>
      <c r="BI390" s="215">
        <f>IF(N390="nulová",J390,0)</f>
        <v>0</v>
      </c>
      <c r="BJ390" s="16" t="s">
        <v>83</v>
      </c>
      <c r="BK390" s="215">
        <f>ROUND(I390*H390,2)</f>
        <v>0</v>
      </c>
      <c r="BL390" s="16" t="s">
        <v>234</v>
      </c>
      <c r="BM390" s="214" t="s">
        <v>688</v>
      </c>
    </row>
    <row r="391" s="2" customFormat="1">
      <c r="A391" s="37"/>
      <c r="B391" s="38"/>
      <c r="C391" s="39"/>
      <c r="D391" s="216" t="s">
        <v>147</v>
      </c>
      <c r="E391" s="39"/>
      <c r="F391" s="217" t="s">
        <v>689</v>
      </c>
      <c r="G391" s="39"/>
      <c r="H391" s="39"/>
      <c r="I391" s="218"/>
      <c r="J391" s="39"/>
      <c r="K391" s="39"/>
      <c r="L391" s="43"/>
      <c r="M391" s="219"/>
      <c r="N391" s="220"/>
      <c r="O391" s="83"/>
      <c r="P391" s="83"/>
      <c r="Q391" s="83"/>
      <c r="R391" s="83"/>
      <c r="S391" s="83"/>
      <c r="T391" s="84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147</v>
      </c>
      <c r="AU391" s="16" t="s">
        <v>85</v>
      </c>
    </row>
    <row r="392" s="2" customFormat="1">
      <c r="A392" s="37"/>
      <c r="B392" s="38"/>
      <c r="C392" s="39"/>
      <c r="D392" s="221" t="s">
        <v>149</v>
      </c>
      <c r="E392" s="39"/>
      <c r="F392" s="222" t="s">
        <v>690</v>
      </c>
      <c r="G392" s="39"/>
      <c r="H392" s="39"/>
      <c r="I392" s="218"/>
      <c r="J392" s="39"/>
      <c r="K392" s="39"/>
      <c r="L392" s="43"/>
      <c r="M392" s="219"/>
      <c r="N392" s="220"/>
      <c r="O392" s="83"/>
      <c r="P392" s="83"/>
      <c r="Q392" s="83"/>
      <c r="R392" s="83"/>
      <c r="S392" s="83"/>
      <c r="T392" s="84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149</v>
      </c>
      <c r="AU392" s="16" t="s">
        <v>85</v>
      </c>
    </row>
    <row r="393" s="2" customFormat="1" ht="16.5" customHeight="1">
      <c r="A393" s="37"/>
      <c r="B393" s="38"/>
      <c r="C393" s="203" t="s">
        <v>691</v>
      </c>
      <c r="D393" s="203" t="s">
        <v>140</v>
      </c>
      <c r="E393" s="204" t="s">
        <v>692</v>
      </c>
      <c r="F393" s="205" t="s">
        <v>693</v>
      </c>
      <c r="G393" s="206" t="s">
        <v>143</v>
      </c>
      <c r="H393" s="207">
        <v>34.299999999999997</v>
      </c>
      <c r="I393" s="208"/>
      <c r="J393" s="209">
        <f>ROUND(I393*H393,2)</f>
        <v>0</v>
      </c>
      <c r="K393" s="205" t="s">
        <v>144</v>
      </c>
      <c r="L393" s="43"/>
      <c r="M393" s="210" t="s">
        <v>19</v>
      </c>
      <c r="N393" s="211" t="s">
        <v>46</v>
      </c>
      <c r="O393" s="83"/>
      <c r="P393" s="212">
        <f>O393*H393</f>
        <v>0</v>
      </c>
      <c r="Q393" s="212">
        <v>3.0000000000000001E-05</v>
      </c>
      <c r="R393" s="212">
        <f>Q393*H393</f>
        <v>0.001029</v>
      </c>
      <c r="S393" s="212">
        <v>0</v>
      </c>
      <c r="T393" s="213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14" t="s">
        <v>234</v>
      </c>
      <c r="AT393" s="214" t="s">
        <v>140</v>
      </c>
      <c r="AU393" s="214" t="s">
        <v>85</v>
      </c>
      <c r="AY393" s="16" t="s">
        <v>137</v>
      </c>
      <c r="BE393" s="215">
        <f>IF(N393="základní",J393,0)</f>
        <v>0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16" t="s">
        <v>83</v>
      </c>
      <c r="BK393" s="215">
        <f>ROUND(I393*H393,2)</f>
        <v>0</v>
      </c>
      <c r="BL393" s="16" t="s">
        <v>234</v>
      </c>
      <c r="BM393" s="214" t="s">
        <v>694</v>
      </c>
    </row>
    <row r="394" s="2" customFormat="1">
      <c r="A394" s="37"/>
      <c r="B394" s="38"/>
      <c r="C394" s="39"/>
      <c r="D394" s="216" t="s">
        <v>147</v>
      </c>
      <c r="E394" s="39"/>
      <c r="F394" s="217" t="s">
        <v>695</v>
      </c>
      <c r="G394" s="39"/>
      <c r="H394" s="39"/>
      <c r="I394" s="218"/>
      <c r="J394" s="39"/>
      <c r="K394" s="39"/>
      <c r="L394" s="43"/>
      <c r="M394" s="219"/>
      <c r="N394" s="220"/>
      <c r="O394" s="83"/>
      <c r="P394" s="83"/>
      <c r="Q394" s="83"/>
      <c r="R394" s="83"/>
      <c r="S394" s="83"/>
      <c r="T394" s="84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147</v>
      </c>
      <c r="AU394" s="16" t="s">
        <v>85</v>
      </c>
    </row>
    <row r="395" s="2" customFormat="1">
      <c r="A395" s="37"/>
      <c r="B395" s="38"/>
      <c r="C395" s="39"/>
      <c r="D395" s="221" t="s">
        <v>149</v>
      </c>
      <c r="E395" s="39"/>
      <c r="F395" s="222" t="s">
        <v>696</v>
      </c>
      <c r="G395" s="39"/>
      <c r="H395" s="39"/>
      <c r="I395" s="218"/>
      <c r="J395" s="39"/>
      <c r="K395" s="39"/>
      <c r="L395" s="43"/>
      <c r="M395" s="219"/>
      <c r="N395" s="220"/>
      <c r="O395" s="83"/>
      <c r="P395" s="83"/>
      <c r="Q395" s="83"/>
      <c r="R395" s="83"/>
      <c r="S395" s="83"/>
      <c r="T395" s="84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149</v>
      </c>
      <c r="AU395" s="16" t="s">
        <v>85</v>
      </c>
    </row>
    <row r="396" s="2" customFormat="1" ht="21.75" customHeight="1">
      <c r="A396" s="37"/>
      <c r="B396" s="38"/>
      <c r="C396" s="203" t="s">
        <v>697</v>
      </c>
      <c r="D396" s="203" t="s">
        <v>140</v>
      </c>
      <c r="E396" s="204" t="s">
        <v>698</v>
      </c>
      <c r="F396" s="205" t="s">
        <v>699</v>
      </c>
      <c r="G396" s="206" t="s">
        <v>143</v>
      </c>
      <c r="H396" s="207">
        <v>34.299999999999997</v>
      </c>
      <c r="I396" s="208"/>
      <c r="J396" s="209">
        <f>ROUND(I396*H396,2)</f>
        <v>0</v>
      </c>
      <c r="K396" s="205" t="s">
        <v>144</v>
      </c>
      <c r="L396" s="43"/>
      <c r="M396" s="210" t="s">
        <v>19</v>
      </c>
      <c r="N396" s="211" t="s">
        <v>46</v>
      </c>
      <c r="O396" s="83"/>
      <c r="P396" s="212">
        <f>O396*H396</f>
        <v>0</v>
      </c>
      <c r="Q396" s="212">
        <v>0.014999999999999999</v>
      </c>
      <c r="R396" s="212">
        <f>Q396*H396</f>
        <v>0.51449999999999996</v>
      </c>
      <c r="S396" s="212">
        <v>0</v>
      </c>
      <c r="T396" s="213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14" t="s">
        <v>234</v>
      </c>
      <c r="AT396" s="214" t="s">
        <v>140</v>
      </c>
      <c r="AU396" s="214" t="s">
        <v>85</v>
      </c>
      <c r="AY396" s="16" t="s">
        <v>137</v>
      </c>
      <c r="BE396" s="215">
        <f>IF(N396="základní",J396,0)</f>
        <v>0</v>
      </c>
      <c r="BF396" s="215">
        <f>IF(N396="snížená",J396,0)</f>
        <v>0</v>
      </c>
      <c r="BG396" s="215">
        <f>IF(N396="zákl. přenesená",J396,0)</f>
        <v>0</v>
      </c>
      <c r="BH396" s="215">
        <f>IF(N396="sníž. přenesená",J396,0)</f>
        <v>0</v>
      </c>
      <c r="BI396" s="215">
        <f>IF(N396="nulová",J396,0)</f>
        <v>0</v>
      </c>
      <c r="BJ396" s="16" t="s">
        <v>83</v>
      </c>
      <c r="BK396" s="215">
        <f>ROUND(I396*H396,2)</f>
        <v>0</v>
      </c>
      <c r="BL396" s="16" t="s">
        <v>234</v>
      </c>
      <c r="BM396" s="214" t="s">
        <v>700</v>
      </c>
    </row>
    <row r="397" s="2" customFormat="1">
      <c r="A397" s="37"/>
      <c r="B397" s="38"/>
      <c r="C397" s="39"/>
      <c r="D397" s="216" t="s">
        <v>147</v>
      </c>
      <c r="E397" s="39"/>
      <c r="F397" s="217" t="s">
        <v>699</v>
      </c>
      <c r="G397" s="39"/>
      <c r="H397" s="39"/>
      <c r="I397" s="218"/>
      <c r="J397" s="39"/>
      <c r="K397" s="39"/>
      <c r="L397" s="43"/>
      <c r="M397" s="219"/>
      <c r="N397" s="220"/>
      <c r="O397" s="83"/>
      <c r="P397" s="83"/>
      <c r="Q397" s="83"/>
      <c r="R397" s="83"/>
      <c r="S397" s="83"/>
      <c r="T397" s="84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147</v>
      </c>
      <c r="AU397" s="16" t="s">
        <v>85</v>
      </c>
    </row>
    <row r="398" s="2" customFormat="1">
      <c r="A398" s="37"/>
      <c r="B398" s="38"/>
      <c r="C398" s="39"/>
      <c r="D398" s="221" t="s">
        <v>149</v>
      </c>
      <c r="E398" s="39"/>
      <c r="F398" s="222" t="s">
        <v>701</v>
      </c>
      <c r="G398" s="39"/>
      <c r="H398" s="39"/>
      <c r="I398" s="218"/>
      <c r="J398" s="39"/>
      <c r="K398" s="39"/>
      <c r="L398" s="43"/>
      <c r="M398" s="219"/>
      <c r="N398" s="220"/>
      <c r="O398" s="83"/>
      <c r="P398" s="83"/>
      <c r="Q398" s="83"/>
      <c r="R398" s="83"/>
      <c r="S398" s="83"/>
      <c r="T398" s="84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6" t="s">
        <v>149</v>
      </c>
      <c r="AU398" s="16" t="s">
        <v>85</v>
      </c>
    </row>
    <row r="399" s="2" customFormat="1" ht="16.5" customHeight="1">
      <c r="A399" s="37"/>
      <c r="B399" s="38"/>
      <c r="C399" s="203" t="s">
        <v>702</v>
      </c>
      <c r="D399" s="203" t="s">
        <v>140</v>
      </c>
      <c r="E399" s="204" t="s">
        <v>703</v>
      </c>
      <c r="F399" s="205" t="s">
        <v>704</v>
      </c>
      <c r="G399" s="206" t="s">
        <v>143</v>
      </c>
      <c r="H399" s="207">
        <v>26.399999999999999</v>
      </c>
      <c r="I399" s="208"/>
      <c r="J399" s="209">
        <f>ROUND(I399*H399,2)</f>
        <v>0</v>
      </c>
      <c r="K399" s="205" t="s">
        <v>144</v>
      </c>
      <c r="L399" s="43"/>
      <c r="M399" s="210" t="s">
        <v>19</v>
      </c>
      <c r="N399" s="211" t="s">
        <v>46</v>
      </c>
      <c r="O399" s="83"/>
      <c r="P399" s="212">
        <f>O399*H399</f>
        <v>0</v>
      </c>
      <c r="Q399" s="212">
        <v>0</v>
      </c>
      <c r="R399" s="212">
        <f>Q399*H399</f>
        <v>0</v>
      </c>
      <c r="S399" s="212">
        <v>0.0030000000000000001</v>
      </c>
      <c r="T399" s="213">
        <f>S399*H399</f>
        <v>0.079199999999999993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14" t="s">
        <v>234</v>
      </c>
      <c r="AT399" s="214" t="s">
        <v>140</v>
      </c>
      <c r="AU399" s="214" t="s">
        <v>85</v>
      </c>
      <c r="AY399" s="16" t="s">
        <v>137</v>
      </c>
      <c r="BE399" s="215">
        <f>IF(N399="základní",J399,0)</f>
        <v>0</v>
      </c>
      <c r="BF399" s="215">
        <f>IF(N399="snížená",J399,0)</f>
        <v>0</v>
      </c>
      <c r="BG399" s="215">
        <f>IF(N399="zákl. přenesená",J399,0)</f>
        <v>0</v>
      </c>
      <c r="BH399" s="215">
        <f>IF(N399="sníž. přenesená",J399,0)</f>
        <v>0</v>
      </c>
      <c r="BI399" s="215">
        <f>IF(N399="nulová",J399,0)</f>
        <v>0</v>
      </c>
      <c r="BJ399" s="16" t="s">
        <v>83</v>
      </c>
      <c r="BK399" s="215">
        <f>ROUND(I399*H399,2)</f>
        <v>0</v>
      </c>
      <c r="BL399" s="16" t="s">
        <v>234</v>
      </c>
      <c r="BM399" s="214" t="s">
        <v>705</v>
      </c>
    </row>
    <row r="400" s="2" customFormat="1">
      <c r="A400" s="37"/>
      <c r="B400" s="38"/>
      <c r="C400" s="39"/>
      <c r="D400" s="216" t="s">
        <v>147</v>
      </c>
      <c r="E400" s="39"/>
      <c r="F400" s="217" t="s">
        <v>706</v>
      </c>
      <c r="G400" s="39"/>
      <c r="H400" s="39"/>
      <c r="I400" s="218"/>
      <c r="J400" s="39"/>
      <c r="K400" s="39"/>
      <c r="L400" s="43"/>
      <c r="M400" s="219"/>
      <c r="N400" s="220"/>
      <c r="O400" s="83"/>
      <c r="P400" s="83"/>
      <c r="Q400" s="83"/>
      <c r="R400" s="83"/>
      <c r="S400" s="83"/>
      <c r="T400" s="84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147</v>
      </c>
      <c r="AU400" s="16" t="s">
        <v>85</v>
      </c>
    </row>
    <row r="401" s="2" customFormat="1">
      <c r="A401" s="37"/>
      <c r="B401" s="38"/>
      <c r="C401" s="39"/>
      <c r="D401" s="221" t="s">
        <v>149</v>
      </c>
      <c r="E401" s="39"/>
      <c r="F401" s="222" t="s">
        <v>707</v>
      </c>
      <c r="G401" s="39"/>
      <c r="H401" s="39"/>
      <c r="I401" s="218"/>
      <c r="J401" s="39"/>
      <c r="K401" s="39"/>
      <c r="L401" s="43"/>
      <c r="M401" s="219"/>
      <c r="N401" s="220"/>
      <c r="O401" s="83"/>
      <c r="P401" s="83"/>
      <c r="Q401" s="83"/>
      <c r="R401" s="83"/>
      <c r="S401" s="83"/>
      <c r="T401" s="84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6" t="s">
        <v>149</v>
      </c>
      <c r="AU401" s="16" t="s">
        <v>85</v>
      </c>
    </row>
    <row r="402" s="2" customFormat="1" ht="16.5" customHeight="1">
      <c r="A402" s="37"/>
      <c r="B402" s="38"/>
      <c r="C402" s="203" t="s">
        <v>708</v>
      </c>
      <c r="D402" s="203" t="s">
        <v>140</v>
      </c>
      <c r="E402" s="204" t="s">
        <v>709</v>
      </c>
      <c r="F402" s="205" t="s">
        <v>710</v>
      </c>
      <c r="G402" s="206" t="s">
        <v>143</v>
      </c>
      <c r="H402" s="207">
        <v>34.299999999999997</v>
      </c>
      <c r="I402" s="208"/>
      <c r="J402" s="209">
        <f>ROUND(I402*H402,2)</f>
        <v>0</v>
      </c>
      <c r="K402" s="205" t="s">
        <v>144</v>
      </c>
      <c r="L402" s="43"/>
      <c r="M402" s="210" t="s">
        <v>19</v>
      </c>
      <c r="N402" s="211" t="s">
        <v>46</v>
      </c>
      <c r="O402" s="83"/>
      <c r="P402" s="212">
        <f>O402*H402</f>
        <v>0</v>
      </c>
      <c r="Q402" s="212">
        <v>0.00029999999999999997</v>
      </c>
      <c r="R402" s="212">
        <f>Q402*H402</f>
        <v>0.010289999999999999</v>
      </c>
      <c r="S402" s="212">
        <v>0</v>
      </c>
      <c r="T402" s="213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14" t="s">
        <v>234</v>
      </c>
      <c r="AT402" s="214" t="s">
        <v>140</v>
      </c>
      <c r="AU402" s="214" t="s">
        <v>85</v>
      </c>
      <c r="AY402" s="16" t="s">
        <v>137</v>
      </c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16" t="s">
        <v>83</v>
      </c>
      <c r="BK402" s="215">
        <f>ROUND(I402*H402,2)</f>
        <v>0</v>
      </c>
      <c r="BL402" s="16" t="s">
        <v>234</v>
      </c>
      <c r="BM402" s="214" t="s">
        <v>711</v>
      </c>
    </row>
    <row r="403" s="2" customFormat="1">
      <c r="A403" s="37"/>
      <c r="B403" s="38"/>
      <c r="C403" s="39"/>
      <c r="D403" s="216" t="s">
        <v>147</v>
      </c>
      <c r="E403" s="39"/>
      <c r="F403" s="217" t="s">
        <v>712</v>
      </c>
      <c r="G403" s="39"/>
      <c r="H403" s="39"/>
      <c r="I403" s="218"/>
      <c r="J403" s="39"/>
      <c r="K403" s="39"/>
      <c r="L403" s="43"/>
      <c r="M403" s="219"/>
      <c r="N403" s="220"/>
      <c r="O403" s="83"/>
      <c r="P403" s="83"/>
      <c r="Q403" s="83"/>
      <c r="R403" s="83"/>
      <c r="S403" s="83"/>
      <c r="T403" s="84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147</v>
      </c>
      <c r="AU403" s="16" t="s">
        <v>85</v>
      </c>
    </row>
    <row r="404" s="2" customFormat="1">
      <c r="A404" s="37"/>
      <c r="B404" s="38"/>
      <c r="C404" s="39"/>
      <c r="D404" s="221" t="s">
        <v>149</v>
      </c>
      <c r="E404" s="39"/>
      <c r="F404" s="222" t="s">
        <v>713</v>
      </c>
      <c r="G404" s="39"/>
      <c r="H404" s="39"/>
      <c r="I404" s="218"/>
      <c r="J404" s="39"/>
      <c r="K404" s="39"/>
      <c r="L404" s="43"/>
      <c r="M404" s="219"/>
      <c r="N404" s="220"/>
      <c r="O404" s="83"/>
      <c r="P404" s="83"/>
      <c r="Q404" s="83"/>
      <c r="R404" s="83"/>
      <c r="S404" s="83"/>
      <c r="T404" s="84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149</v>
      </c>
      <c r="AU404" s="16" t="s">
        <v>85</v>
      </c>
    </row>
    <row r="405" s="2" customFormat="1" ht="16.5" customHeight="1">
      <c r="A405" s="37"/>
      <c r="B405" s="38"/>
      <c r="C405" s="223" t="s">
        <v>714</v>
      </c>
      <c r="D405" s="223" t="s">
        <v>189</v>
      </c>
      <c r="E405" s="224" t="s">
        <v>715</v>
      </c>
      <c r="F405" s="225" t="s">
        <v>716</v>
      </c>
      <c r="G405" s="226" t="s">
        <v>143</v>
      </c>
      <c r="H405" s="227">
        <v>41.159999999999997</v>
      </c>
      <c r="I405" s="228"/>
      <c r="J405" s="229">
        <f>ROUND(I405*H405,2)</f>
        <v>0</v>
      </c>
      <c r="K405" s="225" t="s">
        <v>144</v>
      </c>
      <c r="L405" s="230"/>
      <c r="M405" s="231" t="s">
        <v>19</v>
      </c>
      <c r="N405" s="232" t="s">
        <v>46</v>
      </c>
      <c r="O405" s="83"/>
      <c r="P405" s="212">
        <f>O405*H405</f>
        <v>0</v>
      </c>
      <c r="Q405" s="212">
        <v>0.00264</v>
      </c>
      <c r="R405" s="212">
        <f>Q405*H405</f>
        <v>0.10866239999999999</v>
      </c>
      <c r="S405" s="212">
        <v>0</v>
      </c>
      <c r="T405" s="213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14" t="s">
        <v>332</v>
      </c>
      <c r="AT405" s="214" t="s">
        <v>189</v>
      </c>
      <c r="AU405" s="214" t="s">
        <v>85</v>
      </c>
      <c r="AY405" s="16" t="s">
        <v>137</v>
      </c>
      <c r="BE405" s="215">
        <f>IF(N405="základní",J405,0)</f>
        <v>0</v>
      </c>
      <c r="BF405" s="215">
        <f>IF(N405="snížená",J405,0)</f>
        <v>0</v>
      </c>
      <c r="BG405" s="215">
        <f>IF(N405="zákl. přenesená",J405,0)</f>
        <v>0</v>
      </c>
      <c r="BH405" s="215">
        <f>IF(N405="sníž. přenesená",J405,0)</f>
        <v>0</v>
      </c>
      <c r="BI405" s="215">
        <f>IF(N405="nulová",J405,0)</f>
        <v>0</v>
      </c>
      <c r="BJ405" s="16" t="s">
        <v>83</v>
      </c>
      <c r="BK405" s="215">
        <f>ROUND(I405*H405,2)</f>
        <v>0</v>
      </c>
      <c r="BL405" s="16" t="s">
        <v>234</v>
      </c>
      <c r="BM405" s="214" t="s">
        <v>717</v>
      </c>
    </row>
    <row r="406" s="2" customFormat="1">
      <c r="A406" s="37"/>
      <c r="B406" s="38"/>
      <c r="C406" s="39"/>
      <c r="D406" s="216" t="s">
        <v>147</v>
      </c>
      <c r="E406" s="39"/>
      <c r="F406" s="217" t="s">
        <v>716</v>
      </c>
      <c r="G406" s="39"/>
      <c r="H406" s="39"/>
      <c r="I406" s="218"/>
      <c r="J406" s="39"/>
      <c r="K406" s="39"/>
      <c r="L406" s="43"/>
      <c r="M406" s="219"/>
      <c r="N406" s="220"/>
      <c r="O406" s="83"/>
      <c r="P406" s="83"/>
      <c r="Q406" s="83"/>
      <c r="R406" s="83"/>
      <c r="S406" s="83"/>
      <c r="T406" s="84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147</v>
      </c>
      <c r="AU406" s="16" t="s">
        <v>85</v>
      </c>
    </row>
    <row r="407" s="2" customFormat="1" ht="16.5" customHeight="1">
      <c r="A407" s="37"/>
      <c r="B407" s="38"/>
      <c r="C407" s="203" t="s">
        <v>718</v>
      </c>
      <c r="D407" s="203" t="s">
        <v>140</v>
      </c>
      <c r="E407" s="204" t="s">
        <v>719</v>
      </c>
      <c r="F407" s="205" t="s">
        <v>720</v>
      </c>
      <c r="G407" s="206" t="s">
        <v>264</v>
      </c>
      <c r="H407" s="207">
        <v>45.700000000000003</v>
      </c>
      <c r="I407" s="208"/>
      <c r="J407" s="209">
        <f>ROUND(I407*H407,2)</f>
        <v>0</v>
      </c>
      <c r="K407" s="205" t="s">
        <v>144</v>
      </c>
      <c r="L407" s="43"/>
      <c r="M407" s="210" t="s">
        <v>19</v>
      </c>
      <c r="N407" s="211" t="s">
        <v>46</v>
      </c>
      <c r="O407" s="83"/>
      <c r="P407" s="212">
        <f>O407*H407</f>
        <v>0</v>
      </c>
      <c r="Q407" s="212">
        <v>1.0000000000000001E-05</v>
      </c>
      <c r="R407" s="212">
        <f>Q407*H407</f>
        <v>0.00045700000000000005</v>
      </c>
      <c r="S407" s="212">
        <v>0</v>
      </c>
      <c r="T407" s="213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14" t="s">
        <v>234</v>
      </c>
      <c r="AT407" s="214" t="s">
        <v>140</v>
      </c>
      <c r="AU407" s="214" t="s">
        <v>85</v>
      </c>
      <c r="AY407" s="16" t="s">
        <v>137</v>
      </c>
      <c r="BE407" s="215">
        <f>IF(N407="základní",J407,0)</f>
        <v>0</v>
      </c>
      <c r="BF407" s="215">
        <f>IF(N407="snížená",J407,0)</f>
        <v>0</v>
      </c>
      <c r="BG407" s="215">
        <f>IF(N407="zákl. přenesená",J407,0)</f>
        <v>0</v>
      </c>
      <c r="BH407" s="215">
        <f>IF(N407="sníž. přenesená",J407,0)</f>
        <v>0</v>
      </c>
      <c r="BI407" s="215">
        <f>IF(N407="nulová",J407,0)</f>
        <v>0</v>
      </c>
      <c r="BJ407" s="16" t="s">
        <v>83</v>
      </c>
      <c r="BK407" s="215">
        <f>ROUND(I407*H407,2)</f>
        <v>0</v>
      </c>
      <c r="BL407" s="16" t="s">
        <v>234</v>
      </c>
      <c r="BM407" s="214" t="s">
        <v>721</v>
      </c>
    </row>
    <row r="408" s="2" customFormat="1">
      <c r="A408" s="37"/>
      <c r="B408" s="38"/>
      <c r="C408" s="39"/>
      <c r="D408" s="216" t="s">
        <v>147</v>
      </c>
      <c r="E408" s="39"/>
      <c r="F408" s="217" t="s">
        <v>722</v>
      </c>
      <c r="G408" s="39"/>
      <c r="H408" s="39"/>
      <c r="I408" s="218"/>
      <c r="J408" s="39"/>
      <c r="K408" s="39"/>
      <c r="L408" s="43"/>
      <c r="M408" s="219"/>
      <c r="N408" s="220"/>
      <c r="O408" s="83"/>
      <c r="P408" s="83"/>
      <c r="Q408" s="83"/>
      <c r="R408" s="83"/>
      <c r="S408" s="83"/>
      <c r="T408" s="84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147</v>
      </c>
      <c r="AU408" s="16" t="s">
        <v>85</v>
      </c>
    </row>
    <row r="409" s="2" customFormat="1">
      <c r="A409" s="37"/>
      <c r="B409" s="38"/>
      <c r="C409" s="39"/>
      <c r="D409" s="221" t="s">
        <v>149</v>
      </c>
      <c r="E409" s="39"/>
      <c r="F409" s="222" t="s">
        <v>723</v>
      </c>
      <c r="G409" s="39"/>
      <c r="H409" s="39"/>
      <c r="I409" s="218"/>
      <c r="J409" s="39"/>
      <c r="K409" s="39"/>
      <c r="L409" s="43"/>
      <c r="M409" s="219"/>
      <c r="N409" s="220"/>
      <c r="O409" s="83"/>
      <c r="P409" s="83"/>
      <c r="Q409" s="83"/>
      <c r="R409" s="83"/>
      <c r="S409" s="83"/>
      <c r="T409" s="84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149</v>
      </c>
      <c r="AU409" s="16" t="s">
        <v>85</v>
      </c>
    </row>
    <row r="410" s="2" customFormat="1" ht="16.5" customHeight="1">
      <c r="A410" s="37"/>
      <c r="B410" s="38"/>
      <c r="C410" s="223" t="s">
        <v>724</v>
      </c>
      <c r="D410" s="223" t="s">
        <v>189</v>
      </c>
      <c r="E410" s="224" t="s">
        <v>725</v>
      </c>
      <c r="F410" s="225" t="s">
        <v>726</v>
      </c>
      <c r="G410" s="226" t="s">
        <v>264</v>
      </c>
      <c r="H410" s="227">
        <v>50.270000000000003</v>
      </c>
      <c r="I410" s="228"/>
      <c r="J410" s="229">
        <f>ROUND(I410*H410,2)</f>
        <v>0</v>
      </c>
      <c r="K410" s="225" t="s">
        <v>144</v>
      </c>
      <c r="L410" s="230"/>
      <c r="M410" s="231" t="s">
        <v>19</v>
      </c>
      <c r="N410" s="232" t="s">
        <v>46</v>
      </c>
      <c r="O410" s="83"/>
      <c r="P410" s="212">
        <f>O410*H410</f>
        <v>0</v>
      </c>
      <c r="Q410" s="212">
        <v>0.00035</v>
      </c>
      <c r="R410" s="212">
        <f>Q410*H410</f>
        <v>0.017594500000000002</v>
      </c>
      <c r="S410" s="212">
        <v>0</v>
      </c>
      <c r="T410" s="213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14" t="s">
        <v>332</v>
      </c>
      <c r="AT410" s="214" t="s">
        <v>189</v>
      </c>
      <c r="AU410" s="214" t="s">
        <v>85</v>
      </c>
      <c r="AY410" s="16" t="s">
        <v>137</v>
      </c>
      <c r="BE410" s="215">
        <f>IF(N410="základní",J410,0)</f>
        <v>0</v>
      </c>
      <c r="BF410" s="215">
        <f>IF(N410="snížená",J410,0)</f>
        <v>0</v>
      </c>
      <c r="BG410" s="215">
        <f>IF(N410="zákl. přenesená",J410,0)</f>
        <v>0</v>
      </c>
      <c r="BH410" s="215">
        <f>IF(N410="sníž. přenesená",J410,0)</f>
        <v>0</v>
      </c>
      <c r="BI410" s="215">
        <f>IF(N410="nulová",J410,0)</f>
        <v>0</v>
      </c>
      <c r="BJ410" s="16" t="s">
        <v>83</v>
      </c>
      <c r="BK410" s="215">
        <f>ROUND(I410*H410,2)</f>
        <v>0</v>
      </c>
      <c r="BL410" s="16" t="s">
        <v>234</v>
      </c>
      <c r="BM410" s="214" t="s">
        <v>727</v>
      </c>
    </row>
    <row r="411" s="2" customFormat="1">
      <c r="A411" s="37"/>
      <c r="B411" s="38"/>
      <c r="C411" s="39"/>
      <c r="D411" s="216" t="s">
        <v>147</v>
      </c>
      <c r="E411" s="39"/>
      <c r="F411" s="217" t="s">
        <v>726</v>
      </c>
      <c r="G411" s="39"/>
      <c r="H411" s="39"/>
      <c r="I411" s="218"/>
      <c r="J411" s="39"/>
      <c r="K411" s="39"/>
      <c r="L411" s="43"/>
      <c r="M411" s="219"/>
      <c r="N411" s="220"/>
      <c r="O411" s="83"/>
      <c r="P411" s="83"/>
      <c r="Q411" s="83"/>
      <c r="R411" s="83"/>
      <c r="S411" s="83"/>
      <c r="T411" s="84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6" t="s">
        <v>147</v>
      </c>
      <c r="AU411" s="16" t="s">
        <v>85</v>
      </c>
    </row>
    <row r="412" s="2" customFormat="1" ht="16.5" customHeight="1">
      <c r="A412" s="37"/>
      <c r="B412" s="38"/>
      <c r="C412" s="203" t="s">
        <v>728</v>
      </c>
      <c r="D412" s="203" t="s">
        <v>140</v>
      </c>
      <c r="E412" s="204" t="s">
        <v>729</v>
      </c>
      <c r="F412" s="205" t="s">
        <v>730</v>
      </c>
      <c r="G412" s="206" t="s">
        <v>231</v>
      </c>
      <c r="H412" s="207">
        <v>2</v>
      </c>
      <c r="I412" s="208"/>
      <c r="J412" s="209">
        <f>ROUND(I412*H412,2)</f>
        <v>0</v>
      </c>
      <c r="K412" s="205" t="s">
        <v>144</v>
      </c>
      <c r="L412" s="43"/>
      <c r="M412" s="210" t="s">
        <v>19</v>
      </c>
      <c r="N412" s="211" t="s">
        <v>46</v>
      </c>
      <c r="O412" s="83"/>
      <c r="P412" s="212">
        <f>O412*H412</f>
        <v>0</v>
      </c>
      <c r="Q412" s="212">
        <v>0</v>
      </c>
      <c r="R412" s="212">
        <f>Q412*H412</f>
        <v>0</v>
      </c>
      <c r="S412" s="212">
        <v>0</v>
      </c>
      <c r="T412" s="213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14" t="s">
        <v>234</v>
      </c>
      <c r="AT412" s="214" t="s">
        <v>140</v>
      </c>
      <c r="AU412" s="214" t="s">
        <v>85</v>
      </c>
      <c r="AY412" s="16" t="s">
        <v>137</v>
      </c>
      <c r="BE412" s="215">
        <f>IF(N412="základní",J412,0)</f>
        <v>0</v>
      </c>
      <c r="BF412" s="215">
        <f>IF(N412="snížená",J412,0)</f>
        <v>0</v>
      </c>
      <c r="BG412" s="215">
        <f>IF(N412="zákl. přenesená",J412,0)</f>
        <v>0</v>
      </c>
      <c r="BH412" s="215">
        <f>IF(N412="sníž. přenesená",J412,0)</f>
        <v>0</v>
      </c>
      <c r="BI412" s="215">
        <f>IF(N412="nulová",J412,0)</f>
        <v>0</v>
      </c>
      <c r="BJ412" s="16" t="s">
        <v>83</v>
      </c>
      <c r="BK412" s="215">
        <f>ROUND(I412*H412,2)</f>
        <v>0</v>
      </c>
      <c r="BL412" s="16" t="s">
        <v>234</v>
      </c>
      <c r="BM412" s="214" t="s">
        <v>731</v>
      </c>
    </row>
    <row r="413" s="2" customFormat="1">
      <c r="A413" s="37"/>
      <c r="B413" s="38"/>
      <c r="C413" s="39"/>
      <c r="D413" s="216" t="s">
        <v>147</v>
      </c>
      <c r="E413" s="39"/>
      <c r="F413" s="217" t="s">
        <v>732</v>
      </c>
      <c r="G413" s="39"/>
      <c r="H413" s="39"/>
      <c r="I413" s="218"/>
      <c r="J413" s="39"/>
      <c r="K413" s="39"/>
      <c r="L413" s="43"/>
      <c r="M413" s="219"/>
      <c r="N413" s="220"/>
      <c r="O413" s="83"/>
      <c r="P413" s="83"/>
      <c r="Q413" s="83"/>
      <c r="R413" s="83"/>
      <c r="S413" s="83"/>
      <c r="T413" s="84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147</v>
      </c>
      <c r="AU413" s="16" t="s">
        <v>85</v>
      </c>
    </row>
    <row r="414" s="2" customFormat="1">
      <c r="A414" s="37"/>
      <c r="B414" s="38"/>
      <c r="C414" s="39"/>
      <c r="D414" s="221" t="s">
        <v>149</v>
      </c>
      <c r="E414" s="39"/>
      <c r="F414" s="222" t="s">
        <v>733</v>
      </c>
      <c r="G414" s="39"/>
      <c r="H414" s="39"/>
      <c r="I414" s="218"/>
      <c r="J414" s="39"/>
      <c r="K414" s="39"/>
      <c r="L414" s="43"/>
      <c r="M414" s="219"/>
      <c r="N414" s="220"/>
      <c r="O414" s="83"/>
      <c r="P414" s="83"/>
      <c r="Q414" s="83"/>
      <c r="R414" s="83"/>
      <c r="S414" s="83"/>
      <c r="T414" s="84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6" t="s">
        <v>149</v>
      </c>
      <c r="AU414" s="16" t="s">
        <v>85</v>
      </c>
    </row>
    <row r="415" s="12" customFormat="1" ht="22.8" customHeight="1">
      <c r="A415" s="12"/>
      <c r="B415" s="187"/>
      <c r="C415" s="188"/>
      <c r="D415" s="189" t="s">
        <v>74</v>
      </c>
      <c r="E415" s="201" t="s">
        <v>734</v>
      </c>
      <c r="F415" s="201" t="s">
        <v>735</v>
      </c>
      <c r="G415" s="188"/>
      <c r="H415" s="188"/>
      <c r="I415" s="191"/>
      <c r="J415" s="202">
        <f>BK415</f>
        <v>0</v>
      </c>
      <c r="K415" s="188"/>
      <c r="L415" s="193"/>
      <c r="M415" s="194"/>
      <c r="N415" s="195"/>
      <c r="O415" s="195"/>
      <c r="P415" s="196">
        <f>SUM(P416:P440)</f>
        <v>0</v>
      </c>
      <c r="Q415" s="195"/>
      <c r="R415" s="196">
        <f>SUM(R416:R440)</f>
        <v>1.3114700000000001</v>
      </c>
      <c r="S415" s="195"/>
      <c r="T415" s="197">
        <f>SUM(T416:T440)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198" t="s">
        <v>85</v>
      </c>
      <c r="AT415" s="199" t="s">
        <v>74</v>
      </c>
      <c r="AU415" s="199" t="s">
        <v>83</v>
      </c>
      <c r="AY415" s="198" t="s">
        <v>137</v>
      </c>
      <c r="BK415" s="200">
        <f>SUM(BK416:BK440)</f>
        <v>0</v>
      </c>
    </row>
    <row r="416" s="2" customFormat="1" ht="16.5" customHeight="1">
      <c r="A416" s="37"/>
      <c r="B416" s="38"/>
      <c r="C416" s="203" t="s">
        <v>736</v>
      </c>
      <c r="D416" s="203" t="s">
        <v>140</v>
      </c>
      <c r="E416" s="204" t="s">
        <v>737</v>
      </c>
      <c r="F416" s="205" t="s">
        <v>738</v>
      </c>
      <c r="G416" s="206" t="s">
        <v>143</v>
      </c>
      <c r="H416" s="207">
        <v>24.600000000000001</v>
      </c>
      <c r="I416" s="208"/>
      <c r="J416" s="209">
        <f>ROUND(I416*H416,2)</f>
        <v>0</v>
      </c>
      <c r="K416" s="205" t="s">
        <v>144</v>
      </c>
      <c r="L416" s="43"/>
      <c r="M416" s="210" t="s">
        <v>19</v>
      </c>
      <c r="N416" s="211" t="s">
        <v>46</v>
      </c>
      <c r="O416" s="83"/>
      <c r="P416" s="212">
        <f>O416*H416</f>
        <v>0</v>
      </c>
      <c r="Q416" s="212">
        <v>0.00029999999999999997</v>
      </c>
      <c r="R416" s="212">
        <f>Q416*H416</f>
        <v>0.0073799999999999994</v>
      </c>
      <c r="S416" s="212">
        <v>0</v>
      </c>
      <c r="T416" s="213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14" t="s">
        <v>234</v>
      </c>
      <c r="AT416" s="214" t="s">
        <v>140</v>
      </c>
      <c r="AU416" s="214" t="s">
        <v>85</v>
      </c>
      <c r="AY416" s="16" t="s">
        <v>137</v>
      </c>
      <c r="BE416" s="215">
        <f>IF(N416="základní",J416,0)</f>
        <v>0</v>
      </c>
      <c r="BF416" s="215">
        <f>IF(N416="snížená",J416,0)</f>
        <v>0</v>
      </c>
      <c r="BG416" s="215">
        <f>IF(N416="zákl. přenesená",J416,0)</f>
        <v>0</v>
      </c>
      <c r="BH416" s="215">
        <f>IF(N416="sníž. přenesená",J416,0)</f>
        <v>0</v>
      </c>
      <c r="BI416" s="215">
        <f>IF(N416="nulová",J416,0)</f>
        <v>0</v>
      </c>
      <c r="BJ416" s="16" t="s">
        <v>83</v>
      </c>
      <c r="BK416" s="215">
        <f>ROUND(I416*H416,2)</f>
        <v>0</v>
      </c>
      <c r="BL416" s="16" t="s">
        <v>234</v>
      </c>
      <c r="BM416" s="214" t="s">
        <v>739</v>
      </c>
    </row>
    <row r="417" s="2" customFormat="1">
      <c r="A417" s="37"/>
      <c r="B417" s="38"/>
      <c r="C417" s="39"/>
      <c r="D417" s="216" t="s">
        <v>147</v>
      </c>
      <c r="E417" s="39"/>
      <c r="F417" s="217" t="s">
        <v>740</v>
      </c>
      <c r="G417" s="39"/>
      <c r="H417" s="39"/>
      <c r="I417" s="218"/>
      <c r="J417" s="39"/>
      <c r="K417" s="39"/>
      <c r="L417" s="43"/>
      <c r="M417" s="219"/>
      <c r="N417" s="220"/>
      <c r="O417" s="83"/>
      <c r="P417" s="83"/>
      <c r="Q417" s="83"/>
      <c r="R417" s="83"/>
      <c r="S417" s="83"/>
      <c r="T417" s="84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6" t="s">
        <v>147</v>
      </c>
      <c r="AU417" s="16" t="s">
        <v>85</v>
      </c>
    </row>
    <row r="418" s="2" customFormat="1">
      <c r="A418" s="37"/>
      <c r="B418" s="38"/>
      <c r="C418" s="39"/>
      <c r="D418" s="221" t="s">
        <v>149</v>
      </c>
      <c r="E418" s="39"/>
      <c r="F418" s="222" t="s">
        <v>741</v>
      </c>
      <c r="G418" s="39"/>
      <c r="H418" s="39"/>
      <c r="I418" s="218"/>
      <c r="J418" s="39"/>
      <c r="K418" s="39"/>
      <c r="L418" s="43"/>
      <c r="M418" s="219"/>
      <c r="N418" s="220"/>
      <c r="O418" s="83"/>
      <c r="P418" s="83"/>
      <c r="Q418" s="83"/>
      <c r="R418" s="83"/>
      <c r="S418" s="83"/>
      <c r="T418" s="84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149</v>
      </c>
      <c r="AU418" s="16" t="s">
        <v>85</v>
      </c>
    </row>
    <row r="419" s="2" customFormat="1" ht="16.5" customHeight="1">
      <c r="A419" s="37"/>
      <c r="B419" s="38"/>
      <c r="C419" s="223" t="s">
        <v>742</v>
      </c>
      <c r="D419" s="223" t="s">
        <v>189</v>
      </c>
      <c r="E419" s="224" t="s">
        <v>743</v>
      </c>
      <c r="F419" s="225" t="s">
        <v>666</v>
      </c>
      <c r="G419" s="226" t="s">
        <v>667</v>
      </c>
      <c r="H419" s="227">
        <v>50</v>
      </c>
      <c r="I419" s="228"/>
      <c r="J419" s="229">
        <f>ROUND(I419*H419,2)</f>
        <v>0</v>
      </c>
      <c r="K419" s="225" t="s">
        <v>144</v>
      </c>
      <c r="L419" s="230"/>
      <c r="M419" s="231" t="s">
        <v>19</v>
      </c>
      <c r="N419" s="232" t="s">
        <v>46</v>
      </c>
      <c r="O419" s="83"/>
      <c r="P419" s="212">
        <f>O419*H419</f>
        <v>0</v>
      </c>
      <c r="Q419" s="212">
        <v>0.001</v>
      </c>
      <c r="R419" s="212">
        <f>Q419*H419</f>
        <v>0.050000000000000003</v>
      </c>
      <c r="S419" s="212">
        <v>0</v>
      </c>
      <c r="T419" s="213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14" t="s">
        <v>332</v>
      </c>
      <c r="AT419" s="214" t="s">
        <v>189</v>
      </c>
      <c r="AU419" s="214" t="s">
        <v>85</v>
      </c>
      <c r="AY419" s="16" t="s">
        <v>137</v>
      </c>
      <c r="BE419" s="215">
        <f>IF(N419="základní",J419,0)</f>
        <v>0</v>
      </c>
      <c r="BF419" s="215">
        <f>IF(N419="snížená",J419,0)</f>
        <v>0</v>
      </c>
      <c r="BG419" s="215">
        <f>IF(N419="zákl. přenesená",J419,0)</f>
        <v>0</v>
      </c>
      <c r="BH419" s="215">
        <f>IF(N419="sníž. přenesená",J419,0)</f>
        <v>0</v>
      </c>
      <c r="BI419" s="215">
        <f>IF(N419="nulová",J419,0)</f>
        <v>0</v>
      </c>
      <c r="BJ419" s="16" t="s">
        <v>83</v>
      </c>
      <c r="BK419" s="215">
        <f>ROUND(I419*H419,2)</f>
        <v>0</v>
      </c>
      <c r="BL419" s="16" t="s">
        <v>234</v>
      </c>
      <c r="BM419" s="214" t="s">
        <v>744</v>
      </c>
    </row>
    <row r="420" s="2" customFormat="1">
      <c r="A420" s="37"/>
      <c r="B420" s="38"/>
      <c r="C420" s="39"/>
      <c r="D420" s="216" t="s">
        <v>147</v>
      </c>
      <c r="E420" s="39"/>
      <c r="F420" s="217" t="s">
        <v>745</v>
      </c>
      <c r="G420" s="39"/>
      <c r="H420" s="39"/>
      <c r="I420" s="218"/>
      <c r="J420" s="39"/>
      <c r="K420" s="39"/>
      <c r="L420" s="43"/>
      <c r="M420" s="219"/>
      <c r="N420" s="220"/>
      <c r="O420" s="83"/>
      <c r="P420" s="83"/>
      <c r="Q420" s="83"/>
      <c r="R420" s="83"/>
      <c r="S420" s="83"/>
      <c r="T420" s="84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16" t="s">
        <v>147</v>
      </c>
      <c r="AU420" s="16" t="s">
        <v>85</v>
      </c>
    </row>
    <row r="421" s="2" customFormat="1" ht="16.5" customHeight="1">
      <c r="A421" s="37"/>
      <c r="B421" s="38"/>
      <c r="C421" s="203" t="s">
        <v>746</v>
      </c>
      <c r="D421" s="203" t="s">
        <v>140</v>
      </c>
      <c r="E421" s="204" t="s">
        <v>747</v>
      </c>
      <c r="F421" s="205" t="s">
        <v>748</v>
      </c>
      <c r="G421" s="206" t="s">
        <v>143</v>
      </c>
      <c r="H421" s="207">
        <v>24.600000000000001</v>
      </c>
      <c r="I421" s="208"/>
      <c r="J421" s="209">
        <f>ROUND(I421*H421,2)</f>
        <v>0</v>
      </c>
      <c r="K421" s="205" t="s">
        <v>144</v>
      </c>
      <c r="L421" s="43"/>
      <c r="M421" s="210" t="s">
        <v>19</v>
      </c>
      <c r="N421" s="211" t="s">
        <v>46</v>
      </c>
      <c r="O421" s="83"/>
      <c r="P421" s="212">
        <f>O421*H421</f>
        <v>0</v>
      </c>
      <c r="Q421" s="212">
        <v>0.0044999999999999997</v>
      </c>
      <c r="R421" s="212">
        <f>Q421*H421</f>
        <v>0.11069999999999999</v>
      </c>
      <c r="S421" s="212">
        <v>0</v>
      </c>
      <c r="T421" s="213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14" t="s">
        <v>234</v>
      </c>
      <c r="AT421" s="214" t="s">
        <v>140</v>
      </c>
      <c r="AU421" s="214" t="s">
        <v>85</v>
      </c>
      <c r="AY421" s="16" t="s">
        <v>137</v>
      </c>
      <c r="BE421" s="215">
        <f>IF(N421="základní",J421,0)</f>
        <v>0</v>
      </c>
      <c r="BF421" s="215">
        <f>IF(N421="snížená",J421,0)</f>
        <v>0</v>
      </c>
      <c r="BG421" s="215">
        <f>IF(N421="zákl. přenesená",J421,0)</f>
        <v>0</v>
      </c>
      <c r="BH421" s="215">
        <f>IF(N421="sníž. přenesená",J421,0)</f>
        <v>0</v>
      </c>
      <c r="BI421" s="215">
        <f>IF(N421="nulová",J421,0)</f>
        <v>0</v>
      </c>
      <c r="BJ421" s="16" t="s">
        <v>83</v>
      </c>
      <c r="BK421" s="215">
        <f>ROUND(I421*H421,2)</f>
        <v>0</v>
      </c>
      <c r="BL421" s="16" t="s">
        <v>234</v>
      </c>
      <c r="BM421" s="214" t="s">
        <v>749</v>
      </c>
    </row>
    <row r="422" s="2" customFormat="1">
      <c r="A422" s="37"/>
      <c r="B422" s="38"/>
      <c r="C422" s="39"/>
      <c r="D422" s="216" t="s">
        <v>147</v>
      </c>
      <c r="E422" s="39"/>
      <c r="F422" s="217" t="s">
        <v>750</v>
      </c>
      <c r="G422" s="39"/>
      <c r="H422" s="39"/>
      <c r="I422" s="218"/>
      <c r="J422" s="39"/>
      <c r="K422" s="39"/>
      <c r="L422" s="43"/>
      <c r="M422" s="219"/>
      <c r="N422" s="220"/>
      <c r="O422" s="83"/>
      <c r="P422" s="83"/>
      <c r="Q422" s="83"/>
      <c r="R422" s="83"/>
      <c r="S422" s="83"/>
      <c r="T422" s="84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147</v>
      </c>
      <c r="AU422" s="16" t="s">
        <v>85</v>
      </c>
    </row>
    <row r="423" s="2" customFormat="1">
      <c r="A423" s="37"/>
      <c r="B423" s="38"/>
      <c r="C423" s="39"/>
      <c r="D423" s="221" t="s">
        <v>149</v>
      </c>
      <c r="E423" s="39"/>
      <c r="F423" s="222" t="s">
        <v>751</v>
      </c>
      <c r="G423" s="39"/>
      <c r="H423" s="39"/>
      <c r="I423" s="218"/>
      <c r="J423" s="39"/>
      <c r="K423" s="39"/>
      <c r="L423" s="43"/>
      <c r="M423" s="219"/>
      <c r="N423" s="220"/>
      <c r="O423" s="83"/>
      <c r="P423" s="83"/>
      <c r="Q423" s="83"/>
      <c r="R423" s="83"/>
      <c r="S423" s="83"/>
      <c r="T423" s="84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6" t="s">
        <v>149</v>
      </c>
      <c r="AU423" s="16" t="s">
        <v>85</v>
      </c>
    </row>
    <row r="424" s="2" customFormat="1" ht="16.5" customHeight="1">
      <c r="A424" s="37"/>
      <c r="B424" s="38"/>
      <c r="C424" s="203" t="s">
        <v>752</v>
      </c>
      <c r="D424" s="203" t="s">
        <v>140</v>
      </c>
      <c r="E424" s="204" t="s">
        <v>753</v>
      </c>
      <c r="F424" s="205" t="s">
        <v>754</v>
      </c>
      <c r="G424" s="206" t="s">
        <v>143</v>
      </c>
      <c r="H424" s="207">
        <v>172.19999999999999</v>
      </c>
      <c r="I424" s="208"/>
      <c r="J424" s="209">
        <f>ROUND(I424*H424,2)</f>
        <v>0</v>
      </c>
      <c r="K424" s="205" t="s">
        <v>144</v>
      </c>
      <c r="L424" s="43"/>
      <c r="M424" s="210" t="s">
        <v>19</v>
      </c>
      <c r="N424" s="211" t="s">
        <v>46</v>
      </c>
      <c r="O424" s="83"/>
      <c r="P424" s="212">
        <f>O424*H424</f>
        <v>0</v>
      </c>
      <c r="Q424" s="212">
        <v>0.0014499999999999999</v>
      </c>
      <c r="R424" s="212">
        <f>Q424*H424</f>
        <v>0.24968999999999997</v>
      </c>
      <c r="S424" s="212">
        <v>0</v>
      </c>
      <c r="T424" s="213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14" t="s">
        <v>234</v>
      </c>
      <c r="AT424" s="214" t="s">
        <v>140</v>
      </c>
      <c r="AU424" s="214" t="s">
        <v>85</v>
      </c>
      <c r="AY424" s="16" t="s">
        <v>137</v>
      </c>
      <c r="BE424" s="215">
        <f>IF(N424="základní",J424,0)</f>
        <v>0</v>
      </c>
      <c r="BF424" s="215">
        <f>IF(N424="snížená",J424,0)</f>
        <v>0</v>
      </c>
      <c r="BG424" s="215">
        <f>IF(N424="zákl. přenesená",J424,0)</f>
        <v>0</v>
      </c>
      <c r="BH424" s="215">
        <f>IF(N424="sníž. přenesená",J424,0)</f>
        <v>0</v>
      </c>
      <c r="BI424" s="215">
        <f>IF(N424="nulová",J424,0)</f>
        <v>0</v>
      </c>
      <c r="BJ424" s="16" t="s">
        <v>83</v>
      </c>
      <c r="BK424" s="215">
        <f>ROUND(I424*H424,2)</f>
        <v>0</v>
      </c>
      <c r="BL424" s="16" t="s">
        <v>234</v>
      </c>
      <c r="BM424" s="214" t="s">
        <v>755</v>
      </c>
    </row>
    <row r="425" s="2" customFormat="1">
      <c r="A425" s="37"/>
      <c r="B425" s="38"/>
      <c r="C425" s="39"/>
      <c r="D425" s="216" t="s">
        <v>147</v>
      </c>
      <c r="E425" s="39"/>
      <c r="F425" s="217" t="s">
        <v>756</v>
      </c>
      <c r="G425" s="39"/>
      <c r="H425" s="39"/>
      <c r="I425" s="218"/>
      <c r="J425" s="39"/>
      <c r="K425" s="39"/>
      <c r="L425" s="43"/>
      <c r="M425" s="219"/>
      <c r="N425" s="220"/>
      <c r="O425" s="83"/>
      <c r="P425" s="83"/>
      <c r="Q425" s="83"/>
      <c r="R425" s="83"/>
      <c r="S425" s="83"/>
      <c r="T425" s="84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6" t="s">
        <v>147</v>
      </c>
      <c r="AU425" s="16" t="s">
        <v>85</v>
      </c>
    </row>
    <row r="426" s="2" customFormat="1">
      <c r="A426" s="37"/>
      <c r="B426" s="38"/>
      <c r="C426" s="39"/>
      <c r="D426" s="221" t="s">
        <v>149</v>
      </c>
      <c r="E426" s="39"/>
      <c r="F426" s="222" t="s">
        <v>757</v>
      </c>
      <c r="G426" s="39"/>
      <c r="H426" s="39"/>
      <c r="I426" s="218"/>
      <c r="J426" s="39"/>
      <c r="K426" s="39"/>
      <c r="L426" s="43"/>
      <c r="M426" s="219"/>
      <c r="N426" s="220"/>
      <c r="O426" s="83"/>
      <c r="P426" s="83"/>
      <c r="Q426" s="83"/>
      <c r="R426" s="83"/>
      <c r="S426" s="83"/>
      <c r="T426" s="84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6" t="s">
        <v>149</v>
      </c>
      <c r="AU426" s="16" t="s">
        <v>85</v>
      </c>
    </row>
    <row r="427" s="2" customFormat="1" ht="24.15" customHeight="1">
      <c r="A427" s="37"/>
      <c r="B427" s="38"/>
      <c r="C427" s="203" t="s">
        <v>758</v>
      </c>
      <c r="D427" s="203" t="s">
        <v>140</v>
      </c>
      <c r="E427" s="204" t="s">
        <v>759</v>
      </c>
      <c r="F427" s="205" t="s">
        <v>760</v>
      </c>
      <c r="G427" s="206" t="s">
        <v>143</v>
      </c>
      <c r="H427" s="207">
        <v>26.600000000000001</v>
      </c>
      <c r="I427" s="208"/>
      <c r="J427" s="209">
        <f>ROUND(I427*H427,2)</f>
        <v>0</v>
      </c>
      <c r="K427" s="205" t="s">
        <v>144</v>
      </c>
      <c r="L427" s="43"/>
      <c r="M427" s="210" t="s">
        <v>19</v>
      </c>
      <c r="N427" s="211" t="s">
        <v>46</v>
      </c>
      <c r="O427" s="83"/>
      <c r="P427" s="212">
        <f>O427*H427</f>
        <v>0</v>
      </c>
      <c r="Q427" s="212">
        <v>0.0089999999999999993</v>
      </c>
      <c r="R427" s="212">
        <f>Q427*H427</f>
        <v>0.2394</v>
      </c>
      <c r="S427" s="212">
        <v>0</v>
      </c>
      <c r="T427" s="213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14" t="s">
        <v>234</v>
      </c>
      <c r="AT427" s="214" t="s">
        <v>140</v>
      </c>
      <c r="AU427" s="214" t="s">
        <v>85</v>
      </c>
      <c r="AY427" s="16" t="s">
        <v>137</v>
      </c>
      <c r="BE427" s="215">
        <f>IF(N427="základní",J427,0)</f>
        <v>0</v>
      </c>
      <c r="BF427" s="215">
        <f>IF(N427="snížená",J427,0)</f>
        <v>0</v>
      </c>
      <c r="BG427" s="215">
        <f>IF(N427="zákl. přenesená",J427,0)</f>
        <v>0</v>
      </c>
      <c r="BH427" s="215">
        <f>IF(N427="sníž. přenesená",J427,0)</f>
        <v>0</v>
      </c>
      <c r="BI427" s="215">
        <f>IF(N427="nulová",J427,0)</f>
        <v>0</v>
      </c>
      <c r="BJ427" s="16" t="s">
        <v>83</v>
      </c>
      <c r="BK427" s="215">
        <f>ROUND(I427*H427,2)</f>
        <v>0</v>
      </c>
      <c r="BL427" s="16" t="s">
        <v>234</v>
      </c>
      <c r="BM427" s="214" t="s">
        <v>761</v>
      </c>
    </row>
    <row r="428" s="2" customFormat="1">
      <c r="A428" s="37"/>
      <c r="B428" s="38"/>
      <c r="C428" s="39"/>
      <c r="D428" s="216" t="s">
        <v>147</v>
      </c>
      <c r="E428" s="39"/>
      <c r="F428" s="217" t="s">
        <v>762</v>
      </c>
      <c r="G428" s="39"/>
      <c r="H428" s="39"/>
      <c r="I428" s="218"/>
      <c r="J428" s="39"/>
      <c r="K428" s="39"/>
      <c r="L428" s="43"/>
      <c r="M428" s="219"/>
      <c r="N428" s="220"/>
      <c r="O428" s="83"/>
      <c r="P428" s="83"/>
      <c r="Q428" s="83"/>
      <c r="R428" s="83"/>
      <c r="S428" s="83"/>
      <c r="T428" s="84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147</v>
      </c>
      <c r="AU428" s="16" t="s">
        <v>85</v>
      </c>
    </row>
    <row r="429" s="2" customFormat="1">
      <c r="A429" s="37"/>
      <c r="B429" s="38"/>
      <c r="C429" s="39"/>
      <c r="D429" s="221" t="s">
        <v>149</v>
      </c>
      <c r="E429" s="39"/>
      <c r="F429" s="222" t="s">
        <v>763</v>
      </c>
      <c r="G429" s="39"/>
      <c r="H429" s="39"/>
      <c r="I429" s="218"/>
      <c r="J429" s="39"/>
      <c r="K429" s="39"/>
      <c r="L429" s="43"/>
      <c r="M429" s="219"/>
      <c r="N429" s="220"/>
      <c r="O429" s="83"/>
      <c r="P429" s="83"/>
      <c r="Q429" s="83"/>
      <c r="R429" s="83"/>
      <c r="S429" s="83"/>
      <c r="T429" s="84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T429" s="16" t="s">
        <v>149</v>
      </c>
      <c r="AU429" s="16" t="s">
        <v>85</v>
      </c>
    </row>
    <row r="430" s="2" customFormat="1" ht="16.5" customHeight="1">
      <c r="A430" s="37"/>
      <c r="B430" s="38"/>
      <c r="C430" s="223" t="s">
        <v>764</v>
      </c>
      <c r="D430" s="223" t="s">
        <v>189</v>
      </c>
      <c r="E430" s="224" t="s">
        <v>765</v>
      </c>
      <c r="F430" s="225" t="s">
        <v>766</v>
      </c>
      <c r="G430" s="226" t="s">
        <v>143</v>
      </c>
      <c r="H430" s="227">
        <v>31.920000000000002</v>
      </c>
      <c r="I430" s="228"/>
      <c r="J430" s="229">
        <f>ROUND(I430*H430,2)</f>
        <v>0</v>
      </c>
      <c r="K430" s="225" t="s">
        <v>144</v>
      </c>
      <c r="L430" s="230"/>
      <c r="M430" s="231" t="s">
        <v>19</v>
      </c>
      <c r="N430" s="232" t="s">
        <v>46</v>
      </c>
      <c r="O430" s="83"/>
      <c r="P430" s="212">
        <f>O430*H430</f>
        <v>0</v>
      </c>
      <c r="Q430" s="212">
        <v>0.02</v>
      </c>
      <c r="R430" s="212">
        <f>Q430*H430</f>
        <v>0.63840000000000008</v>
      </c>
      <c r="S430" s="212">
        <v>0</v>
      </c>
      <c r="T430" s="213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14" t="s">
        <v>332</v>
      </c>
      <c r="AT430" s="214" t="s">
        <v>189</v>
      </c>
      <c r="AU430" s="214" t="s">
        <v>85</v>
      </c>
      <c r="AY430" s="16" t="s">
        <v>137</v>
      </c>
      <c r="BE430" s="215">
        <f>IF(N430="základní",J430,0)</f>
        <v>0</v>
      </c>
      <c r="BF430" s="215">
        <f>IF(N430="snížená",J430,0)</f>
        <v>0</v>
      </c>
      <c r="BG430" s="215">
        <f>IF(N430="zákl. přenesená",J430,0)</f>
        <v>0</v>
      </c>
      <c r="BH430" s="215">
        <f>IF(N430="sníž. přenesená",J430,0)</f>
        <v>0</v>
      </c>
      <c r="BI430" s="215">
        <f>IF(N430="nulová",J430,0)</f>
        <v>0</v>
      </c>
      <c r="BJ430" s="16" t="s">
        <v>83</v>
      </c>
      <c r="BK430" s="215">
        <f>ROUND(I430*H430,2)</f>
        <v>0</v>
      </c>
      <c r="BL430" s="16" t="s">
        <v>234</v>
      </c>
      <c r="BM430" s="214" t="s">
        <v>767</v>
      </c>
    </row>
    <row r="431" s="2" customFormat="1">
      <c r="A431" s="37"/>
      <c r="B431" s="38"/>
      <c r="C431" s="39"/>
      <c r="D431" s="216" t="s">
        <v>147</v>
      </c>
      <c r="E431" s="39"/>
      <c r="F431" s="217" t="s">
        <v>766</v>
      </c>
      <c r="G431" s="39"/>
      <c r="H431" s="39"/>
      <c r="I431" s="218"/>
      <c r="J431" s="39"/>
      <c r="K431" s="39"/>
      <c r="L431" s="43"/>
      <c r="M431" s="219"/>
      <c r="N431" s="220"/>
      <c r="O431" s="83"/>
      <c r="P431" s="83"/>
      <c r="Q431" s="83"/>
      <c r="R431" s="83"/>
      <c r="S431" s="83"/>
      <c r="T431" s="84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6" t="s">
        <v>147</v>
      </c>
      <c r="AU431" s="16" t="s">
        <v>85</v>
      </c>
    </row>
    <row r="432" s="2" customFormat="1" ht="16.5" customHeight="1">
      <c r="A432" s="37"/>
      <c r="B432" s="38"/>
      <c r="C432" s="203" t="s">
        <v>768</v>
      </c>
      <c r="D432" s="203" t="s">
        <v>140</v>
      </c>
      <c r="E432" s="204" t="s">
        <v>769</v>
      </c>
      <c r="F432" s="205" t="s">
        <v>770</v>
      </c>
      <c r="G432" s="206" t="s">
        <v>143</v>
      </c>
      <c r="H432" s="207">
        <v>24.600000000000001</v>
      </c>
      <c r="I432" s="208"/>
      <c r="J432" s="209">
        <f>ROUND(I432*H432,2)</f>
        <v>0</v>
      </c>
      <c r="K432" s="205" t="s">
        <v>144</v>
      </c>
      <c r="L432" s="43"/>
      <c r="M432" s="210" t="s">
        <v>19</v>
      </c>
      <c r="N432" s="211" t="s">
        <v>46</v>
      </c>
      <c r="O432" s="83"/>
      <c r="P432" s="212">
        <f>O432*H432</f>
        <v>0</v>
      </c>
      <c r="Q432" s="212">
        <v>0</v>
      </c>
      <c r="R432" s="212">
        <f>Q432*H432</f>
        <v>0</v>
      </c>
      <c r="S432" s="212">
        <v>0</v>
      </c>
      <c r="T432" s="213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14" t="s">
        <v>234</v>
      </c>
      <c r="AT432" s="214" t="s">
        <v>140</v>
      </c>
      <c r="AU432" s="214" t="s">
        <v>85</v>
      </c>
      <c r="AY432" s="16" t="s">
        <v>137</v>
      </c>
      <c r="BE432" s="215">
        <f>IF(N432="základní",J432,0)</f>
        <v>0</v>
      </c>
      <c r="BF432" s="215">
        <f>IF(N432="snížená",J432,0)</f>
        <v>0</v>
      </c>
      <c r="BG432" s="215">
        <f>IF(N432="zákl. přenesená",J432,0)</f>
        <v>0</v>
      </c>
      <c r="BH432" s="215">
        <f>IF(N432="sníž. přenesená",J432,0)</f>
        <v>0</v>
      </c>
      <c r="BI432" s="215">
        <f>IF(N432="nulová",J432,0)</f>
        <v>0</v>
      </c>
      <c r="BJ432" s="16" t="s">
        <v>83</v>
      </c>
      <c r="BK432" s="215">
        <f>ROUND(I432*H432,2)</f>
        <v>0</v>
      </c>
      <c r="BL432" s="16" t="s">
        <v>234</v>
      </c>
      <c r="BM432" s="214" t="s">
        <v>771</v>
      </c>
    </row>
    <row r="433" s="2" customFormat="1">
      <c r="A433" s="37"/>
      <c r="B433" s="38"/>
      <c r="C433" s="39"/>
      <c r="D433" s="216" t="s">
        <v>147</v>
      </c>
      <c r="E433" s="39"/>
      <c r="F433" s="217" t="s">
        <v>772</v>
      </c>
      <c r="G433" s="39"/>
      <c r="H433" s="39"/>
      <c r="I433" s="218"/>
      <c r="J433" s="39"/>
      <c r="K433" s="39"/>
      <c r="L433" s="43"/>
      <c r="M433" s="219"/>
      <c r="N433" s="220"/>
      <c r="O433" s="83"/>
      <c r="P433" s="83"/>
      <c r="Q433" s="83"/>
      <c r="R433" s="83"/>
      <c r="S433" s="83"/>
      <c r="T433" s="84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6" t="s">
        <v>147</v>
      </c>
      <c r="AU433" s="16" t="s">
        <v>85</v>
      </c>
    </row>
    <row r="434" s="2" customFormat="1">
      <c r="A434" s="37"/>
      <c r="B434" s="38"/>
      <c r="C434" s="39"/>
      <c r="D434" s="221" t="s">
        <v>149</v>
      </c>
      <c r="E434" s="39"/>
      <c r="F434" s="222" t="s">
        <v>773</v>
      </c>
      <c r="G434" s="39"/>
      <c r="H434" s="39"/>
      <c r="I434" s="218"/>
      <c r="J434" s="39"/>
      <c r="K434" s="39"/>
      <c r="L434" s="43"/>
      <c r="M434" s="219"/>
      <c r="N434" s="220"/>
      <c r="O434" s="83"/>
      <c r="P434" s="83"/>
      <c r="Q434" s="83"/>
      <c r="R434" s="83"/>
      <c r="S434" s="83"/>
      <c r="T434" s="84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149</v>
      </c>
      <c r="AU434" s="16" t="s">
        <v>85</v>
      </c>
    </row>
    <row r="435" s="2" customFormat="1" ht="21.75" customHeight="1">
      <c r="A435" s="37"/>
      <c r="B435" s="38"/>
      <c r="C435" s="203" t="s">
        <v>774</v>
      </c>
      <c r="D435" s="203" t="s">
        <v>140</v>
      </c>
      <c r="E435" s="204" t="s">
        <v>775</v>
      </c>
      <c r="F435" s="205" t="s">
        <v>776</v>
      </c>
      <c r="G435" s="206" t="s">
        <v>264</v>
      </c>
      <c r="H435" s="207">
        <v>30</v>
      </c>
      <c r="I435" s="208"/>
      <c r="J435" s="209">
        <f>ROUND(I435*H435,2)</f>
        <v>0</v>
      </c>
      <c r="K435" s="205" t="s">
        <v>144</v>
      </c>
      <c r="L435" s="43"/>
      <c r="M435" s="210" t="s">
        <v>19</v>
      </c>
      <c r="N435" s="211" t="s">
        <v>46</v>
      </c>
      <c r="O435" s="83"/>
      <c r="P435" s="212">
        <f>O435*H435</f>
        <v>0</v>
      </c>
      <c r="Q435" s="212">
        <v>0.00050000000000000001</v>
      </c>
      <c r="R435" s="212">
        <f>Q435*H435</f>
        <v>0.014999999999999999</v>
      </c>
      <c r="S435" s="212">
        <v>0</v>
      </c>
      <c r="T435" s="213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14" t="s">
        <v>234</v>
      </c>
      <c r="AT435" s="214" t="s">
        <v>140</v>
      </c>
      <c r="AU435" s="214" t="s">
        <v>85</v>
      </c>
      <c r="AY435" s="16" t="s">
        <v>137</v>
      </c>
      <c r="BE435" s="215">
        <f>IF(N435="základní",J435,0)</f>
        <v>0</v>
      </c>
      <c r="BF435" s="215">
        <f>IF(N435="snížená",J435,0)</f>
        <v>0</v>
      </c>
      <c r="BG435" s="215">
        <f>IF(N435="zákl. přenesená",J435,0)</f>
        <v>0</v>
      </c>
      <c r="BH435" s="215">
        <f>IF(N435="sníž. přenesená",J435,0)</f>
        <v>0</v>
      </c>
      <c r="BI435" s="215">
        <f>IF(N435="nulová",J435,0)</f>
        <v>0</v>
      </c>
      <c r="BJ435" s="16" t="s">
        <v>83</v>
      </c>
      <c r="BK435" s="215">
        <f>ROUND(I435*H435,2)</f>
        <v>0</v>
      </c>
      <c r="BL435" s="16" t="s">
        <v>234</v>
      </c>
      <c r="BM435" s="214" t="s">
        <v>777</v>
      </c>
    </row>
    <row r="436" s="2" customFormat="1">
      <c r="A436" s="37"/>
      <c r="B436" s="38"/>
      <c r="C436" s="39"/>
      <c r="D436" s="216" t="s">
        <v>147</v>
      </c>
      <c r="E436" s="39"/>
      <c r="F436" s="217" t="s">
        <v>776</v>
      </c>
      <c r="G436" s="39"/>
      <c r="H436" s="39"/>
      <c r="I436" s="218"/>
      <c r="J436" s="39"/>
      <c r="K436" s="39"/>
      <c r="L436" s="43"/>
      <c r="M436" s="219"/>
      <c r="N436" s="220"/>
      <c r="O436" s="83"/>
      <c r="P436" s="83"/>
      <c r="Q436" s="83"/>
      <c r="R436" s="83"/>
      <c r="S436" s="83"/>
      <c r="T436" s="84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147</v>
      </c>
      <c r="AU436" s="16" t="s">
        <v>85</v>
      </c>
    </row>
    <row r="437" s="2" customFormat="1">
      <c r="A437" s="37"/>
      <c r="B437" s="38"/>
      <c r="C437" s="39"/>
      <c r="D437" s="221" t="s">
        <v>149</v>
      </c>
      <c r="E437" s="39"/>
      <c r="F437" s="222" t="s">
        <v>778</v>
      </c>
      <c r="G437" s="39"/>
      <c r="H437" s="39"/>
      <c r="I437" s="218"/>
      <c r="J437" s="39"/>
      <c r="K437" s="39"/>
      <c r="L437" s="43"/>
      <c r="M437" s="219"/>
      <c r="N437" s="220"/>
      <c r="O437" s="83"/>
      <c r="P437" s="83"/>
      <c r="Q437" s="83"/>
      <c r="R437" s="83"/>
      <c r="S437" s="83"/>
      <c r="T437" s="84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6" t="s">
        <v>149</v>
      </c>
      <c r="AU437" s="16" t="s">
        <v>85</v>
      </c>
    </row>
    <row r="438" s="2" customFormat="1" ht="16.5" customHeight="1">
      <c r="A438" s="37"/>
      <c r="B438" s="38"/>
      <c r="C438" s="203" t="s">
        <v>779</v>
      </c>
      <c r="D438" s="203" t="s">
        <v>140</v>
      </c>
      <c r="E438" s="204" t="s">
        <v>780</v>
      </c>
      <c r="F438" s="205" t="s">
        <v>781</v>
      </c>
      <c r="G438" s="206" t="s">
        <v>264</v>
      </c>
      <c r="H438" s="207">
        <v>30</v>
      </c>
      <c r="I438" s="208"/>
      <c r="J438" s="209">
        <f>ROUND(I438*H438,2)</f>
        <v>0</v>
      </c>
      <c r="K438" s="205" t="s">
        <v>144</v>
      </c>
      <c r="L438" s="43"/>
      <c r="M438" s="210" t="s">
        <v>19</v>
      </c>
      <c r="N438" s="211" t="s">
        <v>46</v>
      </c>
      <c r="O438" s="83"/>
      <c r="P438" s="212">
        <f>O438*H438</f>
        <v>0</v>
      </c>
      <c r="Q438" s="212">
        <v>3.0000000000000001E-05</v>
      </c>
      <c r="R438" s="212">
        <f>Q438*H438</f>
        <v>0.00089999999999999998</v>
      </c>
      <c r="S438" s="212">
        <v>0</v>
      </c>
      <c r="T438" s="213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14" t="s">
        <v>234</v>
      </c>
      <c r="AT438" s="214" t="s">
        <v>140</v>
      </c>
      <c r="AU438" s="214" t="s">
        <v>85</v>
      </c>
      <c r="AY438" s="16" t="s">
        <v>137</v>
      </c>
      <c r="BE438" s="215">
        <f>IF(N438="základní",J438,0)</f>
        <v>0</v>
      </c>
      <c r="BF438" s="215">
        <f>IF(N438="snížená",J438,0)</f>
        <v>0</v>
      </c>
      <c r="BG438" s="215">
        <f>IF(N438="zákl. přenesená",J438,0)</f>
        <v>0</v>
      </c>
      <c r="BH438" s="215">
        <f>IF(N438="sníž. přenesená",J438,0)</f>
        <v>0</v>
      </c>
      <c r="BI438" s="215">
        <f>IF(N438="nulová",J438,0)</f>
        <v>0</v>
      </c>
      <c r="BJ438" s="16" t="s">
        <v>83</v>
      </c>
      <c r="BK438" s="215">
        <f>ROUND(I438*H438,2)</f>
        <v>0</v>
      </c>
      <c r="BL438" s="16" t="s">
        <v>234</v>
      </c>
      <c r="BM438" s="214" t="s">
        <v>782</v>
      </c>
    </row>
    <row r="439" s="2" customFormat="1">
      <c r="A439" s="37"/>
      <c r="B439" s="38"/>
      <c r="C439" s="39"/>
      <c r="D439" s="216" t="s">
        <v>147</v>
      </c>
      <c r="E439" s="39"/>
      <c r="F439" s="217" t="s">
        <v>783</v>
      </c>
      <c r="G439" s="39"/>
      <c r="H439" s="39"/>
      <c r="I439" s="218"/>
      <c r="J439" s="39"/>
      <c r="K439" s="39"/>
      <c r="L439" s="43"/>
      <c r="M439" s="219"/>
      <c r="N439" s="220"/>
      <c r="O439" s="83"/>
      <c r="P439" s="83"/>
      <c r="Q439" s="83"/>
      <c r="R439" s="83"/>
      <c r="S439" s="83"/>
      <c r="T439" s="84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6" t="s">
        <v>147</v>
      </c>
      <c r="AU439" s="16" t="s">
        <v>85</v>
      </c>
    </row>
    <row r="440" s="2" customFormat="1">
      <c r="A440" s="37"/>
      <c r="B440" s="38"/>
      <c r="C440" s="39"/>
      <c r="D440" s="221" t="s">
        <v>149</v>
      </c>
      <c r="E440" s="39"/>
      <c r="F440" s="222" t="s">
        <v>784</v>
      </c>
      <c r="G440" s="39"/>
      <c r="H440" s="39"/>
      <c r="I440" s="218"/>
      <c r="J440" s="39"/>
      <c r="K440" s="39"/>
      <c r="L440" s="43"/>
      <c r="M440" s="219"/>
      <c r="N440" s="220"/>
      <c r="O440" s="83"/>
      <c r="P440" s="83"/>
      <c r="Q440" s="83"/>
      <c r="R440" s="83"/>
      <c r="S440" s="83"/>
      <c r="T440" s="84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149</v>
      </c>
      <c r="AU440" s="16" t="s">
        <v>85</v>
      </c>
    </row>
    <row r="441" s="12" customFormat="1" ht="22.8" customHeight="1">
      <c r="A441" s="12"/>
      <c r="B441" s="187"/>
      <c r="C441" s="188"/>
      <c r="D441" s="189" t="s">
        <v>74</v>
      </c>
      <c r="E441" s="201" t="s">
        <v>785</v>
      </c>
      <c r="F441" s="201" t="s">
        <v>786</v>
      </c>
      <c r="G441" s="188"/>
      <c r="H441" s="188"/>
      <c r="I441" s="191"/>
      <c r="J441" s="202">
        <f>BK441</f>
        <v>0</v>
      </c>
      <c r="K441" s="188"/>
      <c r="L441" s="193"/>
      <c r="M441" s="194"/>
      <c r="N441" s="195"/>
      <c r="O441" s="195"/>
      <c r="P441" s="196">
        <f>SUM(P442:P459)</f>
        <v>0</v>
      </c>
      <c r="Q441" s="195"/>
      <c r="R441" s="196">
        <f>SUM(R442:R459)</f>
        <v>0.0055000000000000005</v>
      </c>
      <c r="S441" s="195"/>
      <c r="T441" s="197">
        <f>SUM(T442:T459)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198" t="s">
        <v>85</v>
      </c>
      <c r="AT441" s="199" t="s">
        <v>74</v>
      </c>
      <c r="AU441" s="199" t="s">
        <v>83</v>
      </c>
      <c r="AY441" s="198" t="s">
        <v>137</v>
      </c>
      <c r="BK441" s="200">
        <f>SUM(BK442:BK459)</f>
        <v>0</v>
      </c>
    </row>
    <row r="442" s="2" customFormat="1" ht="16.5" customHeight="1">
      <c r="A442" s="37"/>
      <c r="B442" s="38"/>
      <c r="C442" s="203" t="s">
        <v>787</v>
      </c>
      <c r="D442" s="203" t="s">
        <v>140</v>
      </c>
      <c r="E442" s="204" t="s">
        <v>788</v>
      </c>
      <c r="F442" s="205" t="s">
        <v>789</v>
      </c>
      <c r="G442" s="206" t="s">
        <v>143</v>
      </c>
      <c r="H442" s="207">
        <v>10</v>
      </c>
      <c r="I442" s="208"/>
      <c r="J442" s="209">
        <f>ROUND(I442*H442,2)</f>
        <v>0</v>
      </c>
      <c r="K442" s="205" t="s">
        <v>144</v>
      </c>
      <c r="L442" s="43"/>
      <c r="M442" s="210" t="s">
        <v>19</v>
      </c>
      <c r="N442" s="211" t="s">
        <v>46</v>
      </c>
      <c r="O442" s="83"/>
      <c r="P442" s="212">
        <f>O442*H442</f>
        <v>0</v>
      </c>
      <c r="Q442" s="212">
        <v>6.9999999999999994E-05</v>
      </c>
      <c r="R442" s="212">
        <f>Q442*H442</f>
        <v>0.00069999999999999988</v>
      </c>
      <c r="S442" s="212">
        <v>0</v>
      </c>
      <c r="T442" s="213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14" t="s">
        <v>234</v>
      </c>
      <c r="AT442" s="214" t="s">
        <v>140</v>
      </c>
      <c r="AU442" s="214" t="s">
        <v>85</v>
      </c>
      <c r="AY442" s="16" t="s">
        <v>137</v>
      </c>
      <c r="BE442" s="215">
        <f>IF(N442="základní",J442,0)</f>
        <v>0</v>
      </c>
      <c r="BF442" s="215">
        <f>IF(N442="snížená",J442,0)</f>
        <v>0</v>
      </c>
      <c r="BG442" s="215">
        <f>IF(N442="zákl. přenesená",J442,0)</f>
        <v>0</v>
      </c>
      <c r="BH442" s="215">
        <f>IF(N442="sníž. přenesená",J442,0)</f>
        <v>0</v>
      </c>
      <c r="BI442" s="215">
        <f>IF(N442="nulová",J442,0)</f>
        <v>0</v>
      </c>
      <c r="BJ442" s="16" t="s">
        <v>83</v>
      </c>
      <c r="BK442" s="215">
        <f>ROUND(I442*H442,2)</f>
        <v>0</v>
      </c>
      <c r="BL442" s="16" t="s">
        <v>234</v>
      </c>
      <c r="BM442" s="214" t="s">
        <v>790</v>
      </c>
    </row>
    <row r="443" s="2" customFormat="1">
      <c r="A443" s="37"/>
      <c r="B443" s="38"/>
      <c r="C443" s="39"/>
      <c r="D443" s="216" t="s">
        <v>147</v>
      </c>
      <c r="E443" s="39"/>
      <c r="F443" s="217" t="s">
        <v>789</v>
      </c>
      <c r="G443" s="39"/>
      <c r="H443" s="39"/>
      <c r="I443" s="218"/>
      <c r="J443" s="39"/>
      <c r="K443" s="39"/>
      <c r="L443" s="43"/>
      <c r="M443" s="219"/>
      <c r="N443" s="220"/>
      <c r="O443" s="83"/>
      <c r="P443" s="83"/>
      <c r="Q443" s="83"/>
      <c r="R443" s="83"/>
      <c r="S443" s="83"/>
      <c r="T443" s="84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147</v>
      </c>
      <c r="AU443" s="16" t="s">
        <v>85</v>
      </c>
    </row>
    <row r="444" s="2" customFormat="1">
      <c r="A444" s="37"/>
      <c r="B444" s="38"/>
      <c r="C444" s="39"/>
      <c r="D444" s="221" t="s">
        <v>149</v>
      </c>
      <c r="E444" s="39"/>
      <c r="F444" s="222" t="s">
        <v>791</v>
      </c>
      <c r="G444" s="39"/>
      <c r="H444" s="39"/>
      <c r="I444" s="218"/>
      <c r="J444" s="39"/>
      <c r="K444" s="39"/>
      <c r="L444" s="43"/>
      <c r="M444" s="219"/>
      <c r="N444" s="220"/>
      <c r="O444" s="83"/>
      <c r="P444" s="83"/>
      <c r="Q444" s="83"/>
      <c r="R444" s="83"/>
      <c r="S444" s="83"/>
      <c r="T444" s="84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16" t="s">
        <v>149</v>
      </c>
      <c r="AU444" s="16" t="s">
        <v>85</v>
      </c>
    </row>
    <row r="445" s="2" customFormat="1" ht="16.5" customHeight="1">
      <c r="A445" s="37"/>
      <c r="B445" s="38"/>
      <c r="C445" s="203" t="s">
        <v>792</v>
      </c>
      <c r="D445" s="203" t="s">
        <v>140</v>
      </c>
      <c r="E445" s="204" t="s">
        <v>793</v>
      </c>
      <c r="F445" s="205" t="s">
        <v>794</v>
      </c>
      <c r="G445" s="206" t="s">
        <v>143</v>
      </c>
      <c r="H445" s="207">
        <v>10</v>
      </c>
      <c r="I445" s="208"/>
      <c r="J445" s="209">
        <f>ROUND(I445*H445,2)</f>
        <v>0</v>
      </c>
      <c r="K445" s="205" t="s">
        <v>144</v>
      </c>
      <c r="L445" s="43"/>
      <c r="M445" s="210" t="s">
        <v>19</v>
      </c>
      <c r="N445" s="211" t="s">
        <v>46</v>
      </c>
      <c r="O445" s="83"/>
      <c r="P445" s="212">
        <f>O445*H445</f>
        <v>0</v>
      </c>
      <c r="Q445" s="212">
        <v>0</v>
      </c>
      <c r="R445" s="212">
        <f>Q445*H445</f>
        <v>0</v>
      </c>
      <c r="S445" s="212">
        <v>0</v>
      </c>
      <c r="T445" s="213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14" t="s">
        <v>234</v>
      </c>
      <c r="AT445" s="214" t="s">
        <v>140</v>
      </c>
      <c r="AU445" s="214" t="s">
        <v>85</v>
      </c>
      <c r="AY445" s="16" t="s">
        <v>137</v>
      </c>
      <c r="BE445" s="215">
        <f>IF(N445="základní",J445,0)</f>
        <v>0</v>
      </c>
      <c r="BF445" s="215">
        <f>IF(N445="snížená",J445,0)</f>
        <v>0</v>
      </c>
      <c r="BG445" s="215">
        <f>IF(N445="zákl. přenesená",J445,0)</f>
        <v>0</v>
      </c>
      <c r="BH445" s="215">
        <f>IF(N445="sníž. přenesená",J445,0)</f>
        <v>0</v>
      </c>
      <c r="BI445" s="215">
        <f>IF(N445="nulová",J445,0)</f>
        <v>0</v>
      </c>
      <c r="BJ445" s="16" t="s">
        <v>83</v>
      </c>
      <c r="BK445" s="215">
        <f>ROUND(I445*H445,2)</f>
        <v>0</v>
      </c>
      <c r="BL445" s="16" t="s">
        <v>234</v>
      </c>
      <c r="BM445" s="214" t="s">
        <v>795</v>
      </c>
    </row>
    <row r="446" s="2" customFormat="1">
      <c r="A446" s="37"/>
      <c r="B446" s="38"/>
      <c r="C446" s="39"/>
      <c r="D446" s="216" t="s">
        <v>147</v>
      </c>
      <c r="E446" s="39"/>
      <c r="F446" s="217" t="s">
        <v>794</v>
      </c>
      <c r="G446" s="39"/>
      <c r="H446" s="39"/>
      <c r="I446" s="218"/>
      <c r="J446" s="39"/>
      <c r="K446" s="39"/>
      <c r="L446" s="43"/>
      <c r="M446" s="219"/>
      <c r="N446" s="220"/>
      <c r="O446" s="83"/>
      <c r="P446" s="83"/>
      <c r="Q446" s="83"/>
      <c r="R446" s="83"/>
      <c r="S446" s="83"/>
      <c r="T446" s="84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6" t="s">
        <v>147</v>
      </c>
      <c r="AU446" s="16" t="s">
        <v>85</v>
      </c>
    </row>
    <row r="447" s="2" customFormat="1">
      <c r="A447" s="37"/>
      <c r="B447" s="38"/>
      <c r="C447" s="39"/>
      <c r="D447" s="221" t="s">
        <v>149</v>
      </c>
      <c r="E447" s="39"/>
      <c r="F447" s="222" t="s">
        <v>796</v>
      </c>
      <c r="G447" s="39"/>
      <c r="H447" s="39"/>
      <c r="I447" s="218"/>
      <c r="J447" s="39"/>
      <c r="K447" s="39"/>
      <c r="L447" s="43"/>
      <c r="M447" s="219"/>
      <c r="N447" s="220"/>
      <c r="O447" s="83"/>
      <c r="P447" s="83"/>
      <c r="Q447" s="83"/>
      <c r="R447" s="83"/>
      <c r="S447" s="83"/>
      <c r="T447" s="84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149</v>
      </c>
      <c r="AU447" s="16" t="s">
        <v>85</v>
      </c>
    </row>
    <row r="448" s="2" customFormat="1" ht="16.5" customHeight="1">
      <c r="A448" s="37"/>
      <c r="B448" s="38"/>
      <c r="C448" s="203" t="s">
        <v>797</v>
      </c>
      <c r="D448" s="203" t="s">
        <v>140</v>
      </c>
      <c r="E448" s="204" t="s">
        <v>798</v>
      </c>
      <c r="F448" s="205" t="s">
        <v>799</v>
      </c>
      <c r="G448" s="206" t="s">
        <v>143</v>
      </c>
      <c r="H448" s="207">
        <v>10</v>
      </c>
      <c r="I448" s="208"/>
      <c r="J448" s="209">
        <f>ROUND(I448*H448,2)</f>
        <v>0</v>
      </c>
      <c r="K448" s="205" t="s">
        <v>144</v>
      </c>
      <c r="L448" s="43"/>
      <c r="M448" s="210" t="s">
        <v>19</v>
      </c>
      <c r="N448" s="211" t="s">
        <v>46</v>
      </c>
      <c r="O448" s="83"/>
      <c r="P448" s="212">
        <f>O448*H448</f>
        <v>0</v>
      </c>
      <c r="Q448" s="212">
        <v>0.00013999999999999999</v>
      </c>
      <c r="R448" s="212">
        <f>Q448*H448</f>
        <v>0.0013999999999999998</v>
      </c>
      <c r="S448" s="212">
        <v>0</v>
      </c>
      <c r="T448" s="213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14" t="s">
        <v>234</v>
      </c>
      <c r="AT448" s="214" t="s">
        <v>140</v>
      </c>
      <c r="AU448" s="214" t="s">
        <v>85</v>
      </c>
      <c r="AY448" s="16" t="s">
        <v>137</v>
      </c>
      <c r="BE448" s="215">
        <f>IF(N448="základní",J448,0)</f>
        <v>0</v>
      </c>
      <c r="BF448" s="215">
        <f>IF(N448="snížená",J448,0)</f>
        <v>0</v>
      </c>
      <c r="BG448" s="215">
        <f>IF(N448="zákl. přenesená",J448,0)</f>
        <v>0</v>
      </c>
      <c r="BH448" s="215">
        <f>IF(N448="sníž. přenesená",J448,0)</f>
        <v>0</v>
      </c>
      <c r="BI448" s="215">
        <f>IF(N448="nulová",J448,0)</f>
        <v>0</v>
      </c>
      <c r="BJ448" s="16" t="s">
        <v>83</v>
      </c>
      <c r="BK448" s="215">
        <f>ROUND(I448*H448,2)</f>
        <v>0</v>
      </c>
      <c r="BL448" s="16" t="s">
        <v>234</v>
      </c>
      <c r="BM448" s="214" t="s">
        <v>800</v>
      </c>
    </row>
    <row r="449" s="2" customFormat="1">
      <c r="A449" s="37"/>
      <c r="B449" s="38"/>
      <c r="C449" s="39"/>
      <c r="D449" s="216" t="s">
        <v>147</v>
      </c>
      <c r="E449" s="39"/>
      <c r="F449" s="217" t="s">
        <v>801</v>
      </c>
      <c r="G449" s="39"/>
      <c r="H449" s="39"/>
      <c r="I449" s="218"/>
      <c r="J449" s="39"/>
      <c r="K449" s="39"/>
      <c r="L449" s="43"/>
      <c r="M449" s="219"/>
      <c r="N449" s="220"/>
      <c r="O449" s="83"/>
      <c r="P449" s="83"/>
      <c r="Q449" s="83"/>
      <c r="R449" s="83"/>
      <c r="S449" s="83"/>
      <c r="T449" s="84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16" t="s">
        <v>147</v>
      </c>
      <c r="AU449" s="16" t="s">
        <v>85</v>
      </c>
    </row>
    <row r="450" s="2" customFormat="1">
      <c r="A450" s="37"/>
      <c r="B450" s="38"/>
      <c r="C450" s="39"/>
      <c r="D450" s="221" t="s">
        <v>149</v>
      </c>
      <c r="E450" s="39"/>
      <c r="F450" s="222" t="s">
        <v>802</v>
      </c>
      <c r="G450" s="39"/>
      <c r="H450" s="39"/>
      <c r="I450" s="218"/>
      <c r="J450" s="39"/>
      <c r="K450" s="39"/>
      <c r="L450" s="43"/>
      <c r="M450" s="219"/>
      <c r="N450" s="220"/>
      <c r="O450" s="83"/>
      <c r="P450" s="83"/>
      <c r="Q450" s="83"/>
      <c r="R450" s="83"/>
      <c r="S450" s="83"/>
      <c r="T450" s="84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6" t="s">
        <v>149</v>
      </c>
      <c r="AU450" s="16" t="s">
        <v>85</v>
      </c>
    </row>
    <row r="451" s="2" customFormat="1" ht="16.5" customHeight="1">
      <c r="A451" s="37"/>
      <c r="B451" s="38"/>
      <c r="C451" s="203" t="s">
        <v>803</v>
      </c>
      <c r="D451" s="203" t="s">
        <v>140</v>
      </c>
      <c r="E451" s="204" t="s">
        <v>804</v>
      </c>
      <c r="F451" s="205" t="s">
        <v>805</v>
      </c>
      <c r="G451" s="206" t="s">
        <v>143</v>
      </c>
      <c r="H451" s="207">
        <v>10</v>
      </c>
      <c r="I451" s="208"/>
      <c r="J451" s="209">
        <f>ROUND(I451*H451,2)</f>
        <v>0</v>
      </c>
      <c r="K451" s="205" t="s">
        <v>144</v>
      </c>
      <c r="L451" s="43"/>
      <c r="M451" s="210" t="s">
        <v>19</v>
      </c>
      <c r="N451" s="211" t="s">
        <v>46</v>
      </c>
      <c r="O451" s="83"/>
      <c r="P451" s="212">
        <f>O451*H451</f>
        <v>0</v>
      </c>
      <c r="Q451" s="212">
        <v>0.00012</v>
      </c>
      <c r="R451" s="212">
        <f>Q451*H451</f>
        <v>0.0012000000000000001</v>
      </c>
      <c r="S451" s="212">
        <v>0</v>
      </c>
      <c r="T451" s="213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14" t="s">
        <v>234</v>
      </c>
      <c r="AT451" s="214" t="s">
        <v>140</v>
      </c>
      <c r="AU451" s="214" t="s">
        <v>85</v>
      </c>
      <c r="AY451" s="16" t="s">
        <v>137</v>
      </c>
      <c r="BE451" s="215">
        <f>IF(N451="základní",J451,0)</f>
        <v>0</v>
      </c>
      <c r="BF451" s="215">
        <f>IF(N451="snížená",J451,0)</f>
        <v>0</v>
      </c>
      <c r="BG451" s="215">
        <f>IF(N451="zákl. přenesená",J451,0)</f>
        <v>0</v>
      </c>
      <c r="BH451" s="215">
        <f>IF(N451="sníž. přenesená",J451,0)</f>
        <v>0</v>
      </c>
      <c r="BI451" s="215">
        <f>IF(N451="nulová",J451,0)</f>
        <v>0</v>
      </c>
      <c r="BJ451" s="16" t="s">
        <v>83</v>
      </c>
      <c r="BK451" s="215">
        <f>ROUND(I451*H451,2)</f>
        <v>0</v>
      </c>
      <c r="BL451" s="16" t="s">
        <v>234</v>
      </c>
      <c r="BM451" s="214" t="s">
        <v>806</v>
      </c>
    </row>
    <row r="452" s="2" customFormat="1">
      <c r="A452" s="37"/>
      <c r="B452" s="38"/>
      <c r="C452" s="39"/>
      <c r="D452" s="216" t="s">
        <v>147</v>
      </c>
      <c r="E452" s="39"/>
      <c r="F452" s="217" t="s">
        <v>807</v>
      </c>
      <c r="G452" s="39"/>
      <c r="H452" s="39"/>
      <c r="I452" s="218"/>
      <c r="J452" s="39"/>
      <c r="K452" s="39"/>
      <c r="L452" s="43"/>
      <c r="M452" s="219"/>
      <c r="N452" s="220"/>
      <c r="O452" s="83"/>
      <c r="P452" s="83"/>
      <c r="Q452" s="83"/>
      <c r="R452" s="83"/>
      <c r="S452" s="83"/>
      <c r="T452" s="84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6" t="s">
        <v>147</v>
      </c>
      <c r="AU452" s="16" t="s">
        <v>85</v>
      </c>
    </row>
    <row r="453" s="2" customFormat="1">
      <c r="A453" s="37"/>
      <c r="B453" s="38"/>
      <c r="C453" s="39"/>
      <c r="D453" s="221" t="s">
        <v>149</v>
      </c>
      <c r="E453" s="39"/>
      <c r="F453" s="222" t="s">
        <v>808</v>
      </c>
      <c r="G453" s="39"/>
      <c r="H453" s="39"/>
      <c r="I453" s="218"/>
      <c r="J453" s="39"/>
      <c r="K453" s="39"/>
      <c r="L453" s="43"/>
      <c r="M453" s="219"/>
      <c r="N453" s="220"/>
      <c r="O453" s="83"/>
      <c r="P453" s="83"/>
      <c r="Q453" s="83"/>
      <c r="R453" s="83"/>
      <c r="S453" s="83"/>
      <c r="T453" s="84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16" t="s">
        <v>149</v>
      </c>
      <c r="AU453" s="16" t="s">
        <v>85</v>
      </c>
    </row>
    <row r="454" s="2" customFormat="1" ht="16.5" customHeight="1">
      <c r="A454" s="37"/>
      <c r="B454" s="38"/>
      <c r="C454" s="203" t="s">
        <v>809</v>
      </c>
      <c r="D454" s="203" t="s">
        <v>140</v>
      </c>
      <c r="E454" s="204" t="s">
        <v>810</v>
      </c>
      <c r="F454" s="205" t="s">
        <v>811</v>
      </c>
      <c r="G454" s="206" t="s">
        <v>143</v>
      </c>
      <c r="H454" s="207">
        <v>10</v>
      </c>
      <c r="I454" s="208"/>
      <c r="J454" s="209">
        <f>ROUND(I454*H454,2)</f>
        <v>0</v>
      </c>
      <c r="K454" s="205" t="s">
        <v>144</v>
      </c>
      <c r="L454" s="43"/>
      <c r="M454" s="210" t="s">
        <v>19</v>
      </c>
      <c r="N454" s="211" t="s">
        <v>46</v>
      </c>
      <c r="O454" s="83"/>
      <c r="P454" s="212">
        <f>O454*H454</f>
        <v>0</v>
      </c>
      <c r="Q454" s="212">
        <v>0.00012</v>
      </c>
      <c r="R454" s="212">
        <f>Q454*H454</f>
        <v>0.0012000000000000001</v>
      </c>
      <c r="S454" s="212">
        <v>0</v>
      </c>
      <c r="T454" s="213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14" t="s">
        <v>234</v>
      </c>
      <c r="AT454" s="214" t="s">
        <v>140</v>
      </c>
      <c r="AU454" s="214" t="s">
        <v>85</v>
      </c>
      <c r="AY454" s="16" t="s">
        <v>137</v>
      </c>
      <c r="BE454" s="215">
        <f>IF(N454="základní",J454,0)</f>
        <v>0</v>
      </c>
      <c r="BF454" s="215">
        <f>IF(N454="snížená",J454,0)</f>
        <v>0</v>
      </c>
      <c r="BG454" s="215">
        <f>IF(N454="zákl. přenesená",J454,0)</f>
        <v>0</v>
      </c>
      <c r="BH454" s="215">
        <f>IF(N454="sníž. přenesená",J454,0)</f>
        <v>0</v>
      </c>
      <c r="BI454" s="215">
        <f>IF(N454="nulová",J454,0)</f>
        <v>0</v>
      </c>
      <c r="BJ454" s="16" t="s">
        <v>83</v>
      </c>
      <c r="BK454" s="215">
        <f>ROUND(I454*H454,2)</f>
        <v>0</v>
      </c>
      <c r="BL454" s="16" t="s">
        <v>234</v>
      </c>
      <c r="BM454" s="214" t="s">
        <v>812</v>
      </c>
    </row>
    <row r="455" s="2" customFormat="1">
      <c r="A455" s="37"/>
      <c r="B455" s="38"/>
      <c r="C455" s="39"/>
      <c r="D455" s="216" t="s">
        <v>147</v>
      </c>
      <c r="E455" s="39"/>
      <c r="F455" s="217" t="s">
        <v>813</v>
      </c>
      <c r="G455" s="39"/>
      <c r="H455" s="39"/>
      <c r="I455" s="218"/>
      <c r="J455" s="39"/>
      <c r="K455" s="39"/>
      <c r="L455" s="43"/>
      <c r="M455" s="219"/>
      <c r="N455" s="220"/>
      <c r="O455" s="83"/>
      <c r="P455" s="83"/>
      <c r="Q455" s="83"/>
      <c r="R455" s="83"/>
      <c r="S455" s="83"/>
      <c r="T455" s="84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16" t="s">
        <v>147</v>
      </c>
      <c r="AU455" s="16" t="s">
        <v>85</v>
      </c>
    </row>
    <row r="456" s="2" customFormat="1">
      <c r="A456" s="37"/>
      <c r="B456" s="38"/>
      <c r="C456" s="39"/>
      <c r="D456" s="221" t="s">
        <v>149</v>
      </c>
      <c r="E456" s="39"/>
      <c r="F456" s="222" t="s">
        <v>814</v>
      </c>
      <c r="G456" s="39"/>
      <c r="H456" s="39"/>
      <c r="I456" s="218"/>
      <c r="J456" s="39"/>
      <c r="K456" s="39"/>
      <c r="L456" s="43"/>
      <c r="M456" s="219"/>
      <c r="N456" s="220"/>
      <c r="O456" s="83"/>
      <c r="P456" s="83"/>
      <c r="Q456" s="83"/>
      <c r="R456" s="83"/>
      <c r="S456" s="83"/>
      <c r="T456" s="84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16" t="s">
        <v>149</v>
      </c>
      <c r="AU456" s="16" t="s">
        <v>85</v>
      </c>
    </row>
    <row r="457" s="2" customFormat="1" ht="21.75" customHeight="1">
      <c r="A457" s="37"/>
      <c r="B457" s="38"/>
      <c r="C457" s="203" t="s">
        <v>815</v>
      </c>
      <c r="D457" s="203" t="s">
        <v>140</v>
      </c>
      <c r="E457" s="204" t="s">
        <v>816</v>
      </c>
      <c r="F457" s="205" t="s">
        <v>817</v>
      </c>
      <c r="G457" s="206" t="s">
        <v>143</v>
      </c>
      <c r="H457" s="207">
        <v>10</v>
      </c>
      <c r="I457" s="208"/>
      <c r="J457" s="209">
        <f>ROUND(I457*H457,2)</f>
        <v>0</v>
      </c>
      <c r="K457" s="205" t="s">
        <v>144</v>
      </c>
      <c r="L457" s="43"/>
      <c r="M457" s="210" t="s">
        <v>19</v>
      </c>
      <c r="N457" s="211" t="s">
        <v>46</v>
      </c>
      <c r="O457" s="83"/>
      <c r="P457" s="212">
        <f>O457*H457</f>
        <v>0</v>
      </c>
      <c r="Q457" s="212">
        <v>0.00010000000000000001</v>
      </c>
      <c r="R457" s="212">
        <f>Q457*H457</f>
        <v>0.001</v>
      </c>
      <c r="S457" s="212">
        <v>0</v>
      </c>
      <c r="T457" s="213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14" t="s">
        <v>234</v>
      </c>
      <c r="AT457" s="214" t="s">
        <v>140</v>
      </c>
      <c r="AU457" s="214" t="s">
        <v>85</v>
      </c>
      <c r="AY457" s="16" t="s">
        <v>137</v>
      </c>
      <c r="BE457" s="215">
        <f>IF(N457="základní",J457,0)</f>
        <v>0</v>
      </c>
      <c r="BF457" s="215">
        <f>IF(N457="snížená",J457,0)</f>
        <v>0</v>
      </c>
      <c r="BG457" s="215">
        <f>IF(N457="zákl. přenesená",J457,0)</f>
        <v>0</v>
      </c>
      <c r="BH457" s="215">
        <f>IF(N457="sníž. přenesená",J457,0)</f>
        <v>0</v>
      </c>
      <c r="BI457" s="215">
        <f>IF(N457="nulová",J457,0)</f>
        <v>0</v>
      </c>
      <c r="BJ457" s="16" t="s">
        <v>83</v>
      </c>
      <c r="BK457" s="215">
        <f>ROUND(I457*H457,2)</f>
        <v>0</v>
      </c>
      <c r="BL457" s="16" t="s">
        <v>234</v>
      </c>
      <c r="BM457" s="214" t="s">
        <v>818</v>
      </c>
    </row>
    <row r="458" s="2" customFormat="1">
      <c r="A458" s="37"/>
      <c r="B458" s="38"/>
      <c r="C458" s="39"/>
      <c r="D458" s="216" t="s">
        <v>147</v>
      </c>
      <c r="E458" s="39"/>
      <c r="F458" s="217" t="s">
        <v>819</v>
      </c>
      <c r="G458" s="39"/>
      <c r="H458" s="39"/>
      <c r="I458" s="218"/>
      <c r="J458" s="39"/>
      <c r="K458" s="39"/>
      <c r="L458" s="43"/>
      <c r="M458" s="219"/>
      <c r="N458" s="220"/>
      <c r="O458" s="83"/>
      <c r="P458" s="83"/>
      <c r="Q458" s="83"/>
      <c r="R458" s="83"/>
      <c r="S458" s="83"/>
      <c r="T458" s="84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6" t="s">
        <v>147</v>
      </c>
      <c r="AU458" s="16" t="s">
        <v>85</v>
      </c>
    </row>
    <row r="459" s="2" customFormat="1">
      <c r="A459" s="37"/>
      <c r="B459" s="38"/>
      <c r="C459" s="39"/>
      <c r="D459" s="221" t="s">
        <v>149</v>
      </c>
      <c r="E459" s="39"/>
      <c r="F459" s="222" t="s">
        <v>820</v>
      </c>
      <c r="G459" s="39"/>
      <c r="H459" s="39"/>
      <c r="I459" s="218"/>
      <c r="J459" s="39"/>
      <c r="K459" s="39"/>
      <c r="L459" s="43"/>
      <c r="M459" s="219"/>
      <c r="N459" s="220"/>
      <c r="O459" s="83"/>
      <c r="P459" s="83"/>
      <c r="Q459" s="83"/>
      <c r="R459" s="83"/>
      <c r="S459" s="83"/>
      <c r="T459" s="84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6" t="s">
        <v>149</v>
      </c>
      <c r="AU459" s="16" t="s">
        <v>85</v>
      </c>
    </row>
    <row r="460" s="12" customFormat="1" ht="22.8" customHeight="1">
      <c r="A460" s="12"/>
      <c r="B460" s="187"/>
      <c r="C460" s="188"/>
      <c r="D460" s="189" t="s">
        <v>74</v>
      </c>
      <c r="E460" s="201" t="s">
        <v>821</v>
      </c>
      <c r="F460" s="201" t="s">
        <v>822</v>
      </c>
      <c r="G460" s="188"/>
      <c r="H460" s="188"/>
      <c r="I460" s="191"/>
      <c r="J460" s="202">
        <f>BK460</f>
        <v>0</v>
      </c>
      <c r="K460" s="188"/>
      <c r="L460" s="193"/>
      <c r="M460" s="194"/>
      <c r="N460" s="195"/>
      <c r="O460" s="195"/>
      <c r="P460" s="196">
        <f>SUM(P461:P484)</f>
        <v>0</v>
      </c>
      <c r="Q460" s="195"/>
      <c r="R460" s="196">
        <f>SUM(R461:R484)</f>
        <v>0.19998779999999999</v>
      </c>
      <c r="S460" s="195"/>
      <c r="T460" s="197">
        <f>SUM(T461:T484)</f>
        <v>0.041608199999999998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98" t="s">
        <v>85</v>
      </c>
      <c r="AT460" s="199" t="s">
        <v>74</v>
      </c>
      <c r="AU460" s="199" t="s">
        <v>83</v>
      </c>
      <c r="AY460" s="198" t="s">
        <v>137</v>
      </c>
      <c r="BK460" s="200">
        <f>SUM(BK461:BK484)</f>
        <v>0</v>
      </c>
    </row>
    <row r="461" s="2" customFormat="1" ht="16.5" customHeight="1">
      <c r="A461" s="37"/>
      <c r="B461" s="38"/>
      <c r="C461" s="203" t="s">
        <v>823</v>
      </c>
      <c r="D461" s="203" t="s">
        <v>140</v>
      </c>
      <c r="E461" s="204" t="s">
        <v>824</v>
      </c>
      <c r="F461" s="205" t="s">
        <v>825</v>
      </c>
      <c r="G461" s="206" t="s">
        <v>143</v>
      </c>
      <c r="H461" s="207">
        <v>134.22</v>
      </c>
      <c r="I461" s="208"/>
      <c r="J461" s="209">
        <f>ROUND(I461*H461,2)</f>
        <v>0</v>
      </c>
      <c r="K461" s="205" t="s">
        <v>144</v>
      </c>
      <c r="L461" s="43"/>
      <c r="M461" s="210" t="s">
        <v>19</v>
      </c>
      <c r="N461" s="211" t="s">
        <v>46</v>
      </c>
      <c r="O461" s="83"/>
      <c r="P461" s="212">
        <f>O461*H461</f>
        <v>0</v>
      </c>
      <c r="Q461" s="212">
        <v>0.001</v>
      </c>
      <c r="R461" s="212">
        <f>Q461*H461</f>
        <v>0.13422000000000001</v>
      </c>
      <c r="S461" s="212">
        <v>0.00031</v>
      </c>
      <c r="T461" s="213">
        <f>S461*H461</f>
        <v>0.041608199999999998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14" t="s">
        <v>234</v>
      </c>
      <c r="AT461" s="214" t="s">
        <v>140</v>
      </c>
      <c r="AU461" s="214" t="s">
        <v>85</v>
      </c>
      <c r="AY461" s="16" t="s">
        <v>137</v>
      </c>
      <c r="BE461" s="215">
        <f>IF(N461="základní",J461,0)</f>
        <v>0</v>
      </c>
      <c r="BF461" s="215">
        <f>IF(N461="snížená",J461,0)</f>
        <v>0</v>
      </c>
      <c r="BG461" s="215">
        <f>IF(N461="zákl. přenesená",J461,0)</f>
        <v>0</v>
      </c>
      <c r="BH461" s="215">
        <f>IF(N461="sníž. přenesená",J461,0)</f>
        <v>0</v>
      </c>
      <c r="BI461" s="215">
        <f>IF(N461="nulová",J461,0)</f>
        <v>0</v>
      </c>
      <c r="BJ461" s="16" t="s">
        <v>83</v>
      </c>
      <c r="BK461" s="215">
        <f>ROUND(I461*H461,2)</f>
        <v>0</v>
      </c>
      <c r="BL461" s="16" t="s">
        <v>234</v>
      </c>
      <c r="BM461" s="214" t="s">
        <v>826</v>
      </c>
    </row>
    <row r="462" s="2" customFormat="1">
      <c r="A462" s="37"/>
      <c r="B462" s="38"/>
      <c r="C462" s="39"/>
      <c r="D462" s="216" t="s">
        <v>147</v>
      </c>
      <c r="E462" s="39"/>
      <c r="F462" s="217" t="s">
        <v>827</v>
      </c>
      <c r="G462" s="39"/>
      <c r="H462" s="39"/>
      <c r="I462" s="218"/>
      <c r="J462" s="39"/>
      <c r="K462" s="39"/>
      <c r="L462" s="43"/>
      <c r="M462" s="219"/>
      <c r="N462" s="220"/>
      <c r="O462" s="83"/>
      <c r="P462" s="83"/>
      <c r="Q462" s="83"/>
      <c r="R462" s="83"/>
      <c r="S462" s="83"/>
      <c r="T462" s="84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16" t="s">
        <v>147</v>
      </c>
      <c r="AU462" s="16" t="s">
        <v>85</v>
      </c>
    </row>
    <row r="463" s="2" customFormat="1">
      <c r="A463" s="37"/>
      <c r="B463" s="38"/>
      <c r="C463" s="39"/>
      <c r="D463" s="221" t="s">
        <v>149</v>
      </c>
      <c r="E463" s="39"/>
      <c r="F463" s="222" t="s">
        <v>828</v>
      </c>
      <c r="G463" s="39"/>
      <c r="H463" s="39"/>
      <c r="I463" s="218"/>
      <c r="J463" s="39"/>
      <c r="K463" s="39"/>
      <c r="L463" s="43"/>
      <c r="M463" s="219"/>
      <c r="N463" s="220"/>
      <c r="O463" s="83"/>
      <c r="P463" s="83"/>
      <c r="Q463" s="83"/>
      <c r="R463" s="83"/>
      <c r="S463" s="83"/>
      <c r="T463" s="84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16" t="s">
        <v>149</v>
      </c>
      <c r="AU463" s="16" t="s">
        <v>85</v>
      </c>
    </row>
    <row r="464" s="2" customFormat="1" ht="16.5" customHeight="1">
      <c r="A464" s="37"/>
      <c r="B464" s="38"/>
      <c r="C464" s="203" t="s">
        <v>829</v>
      </c>
      <c r="D464" s="203" t="s">
        <v>140</v>
      </c>
      <c r="E464" s="204" t="s">
        <v>830</v>
      </c>
      <c r="F464" s="205" t="s">
        <v>831</v>
      </c>
      <c r="G464" s="206" t="s">
        <v>143</v>
      </c>
      <c r="H464" s="207">
        <v>40</v>
      </c>
      <c r="I464" s="208"/>
      <c r="J464" s="209">
        <f>ROUND(I464*H464,2)</f>
        <v>0</v>
      </c>
      <c r="K464" s="205" t="s">
        <v>144</v>
      </c>
      <c r="L464" s="43"/>
      <c r="M464" s="210" t="s">
        <v>19</v>
      </c>
      <c r="N464" s="211" t="s">
        <v>46</v>
      </c>
      <c r="O464" s="83"/>
      <c r="P464" s="212">
        <f>O464*H464</f>
        <v>0</v>
      </c>
      <c r="Q464" s="212">
        <v>0</v>
      </c>
      <c r="R464" s="212">
        <f>Q464*H464</f>
        <v>0</v>
      </c>
      <c r="S464" s="212">
        <v>0</v>
      </c>
      <c r="T464" s="213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14" t="s">
        <v>234</v>
      </c>
      <c r="AT464" s="214" t="s">
        <v>140</v>
      </c>
      <c r="AU464" s="214" t="s">
        <v>85</v>
      </c>
      <c r="AY464" s="16" t="s">
        <v>137</v>
      </c>
      <c r="BE464" s="215">
        <f>IF(N464="základní",J464,0)</f>
        <v>0</v>
      </c>
      <c r="BF464" s="215">
        <f>IF(N464="snížená",J464,0)</f>
        <v>0</v>
      </c>
      <c r="BG464" s="215">
        <f>IF(N464="zákl. přenesená",J464,0)</f>
        <v>0</v>
      </c>
      <c r="BH464" s="215">
        <f>IF(N464="sníž. přenesená",J464,0)</f>
        <v>0</v>
      </c>
      <c r="BI464" s="215">
        <f>IF(N464="nulová",J464,0)</f>
        <v>0</v>
      </c>
      <c r="BJ464" s="16" t="s">
        <v>83</v>
      </c>
      <c r="BK464" s="215">
        <f>ROUND(I464*H464,2)</f>
        <v>0</v>
      </c>
      <c r="BL464" s="16" t="s">
        <v>234</v>
      </c>
      <c r="BM464" s="214" t="s">
        <v>832</v>
      </c>
    </row>
    <row r="465" s="2" customFormat="1">
      <c r="A465" s="37"/>
      <c r="B465" s="38"/>
      <c r="C465" s="39"/>
      <c r="D465" s="216" t="s">
        <v>147</v>
      </c>
      <c r="E465" s="39"/>
      <c r="F465" s="217" t="s">
        <v>833</v>
      </c>
      <c r="G465" s="39"/>
      <c r="H465" s="39"/>
      <c r="I465" s="218"/>
      <c r="J465" s="39"/>
      <c r="K465" s="39"/>
      <c r="L465" s="43"/>
      <c r="M465" s="219"/>
      <c r="N465" s="220"/>
      <c r="O465" s="83"/>
      <c r="P465" s="83"/>
      <c r="Q465" s="83"/>
      <c r="R465" s="83"/>
      <c r="S465" s="83"/>
      <c r="T465" s="84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T465" s="16" t="s">
        <v>147</v>
      </c>
      <c r="AU465" s="16" t="s">
        <v>85</v>
      </c>
    </row>
    <row r="466" s="2" customFormat="1">
      <c r="A466" s="37"/>
      <c r="B466" s="38"/>
      <c r="C466" s="39"/>
      <c r="D466" s="221" t="s">
        <v>149</v>
      </c>
      <c r="E466" s="39"/>
      <c r="F466" s="222" t="s">
        <v>834</v>
      </c>
      <c r="G466" s="39"/>
      <c r="H466" s="39"/>
      <c r="I466" s="218"/>
      <c r="J466" s="39"/>
      <c r="K466" s="39"/>
      <c r="L466" s="43"/>
      <c r="M466" s="219"/>
      <c r="N466" s="220"/>
      <c r="O466" s="83"/>
      <c r="P466" s="83"/>
      <c r="Q466" s="83"/>
      <c r="R466" s="83"/>
      <c r="S466" s="83"/>
      <c r="T466" s="84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T466" s="16" t="s">
        <v>149</v>
      </c>
      <c r="AU466" s="16" t="s">
        <v>85</v>
      </c>
    </row>
    <row r="467" s="2" customFormat="1" ht="16.5" customHeight="1">
      <c r="A467" s="37"/>
      <c r="B467" s="38"/>
      <c r="C467" s="223" t="s">
        <v>835</v>
      </c>
      <c r="D467" s="223" t="s">
        <v>189</v>
      </c>
      <c r="E467" s="224" t="s">
        <v>836</v>
      </c>
      <c r="F467" s="225" t="s">
        <v>837</v>
      </c>
      <c r="G467" s="226" t="s">
        <v>143</v>
      </c>
      <c r="H467" s="227">
        <v>66</v>
      </c>
      <c r="I467" s="228"/>
      <c r="J467" s="229">
        <f>ROUND(I467*H467,2)</f>
        <v>0</v>
      </c>
      <c r="K467" s="225" t="s">
        <v>144</v>
      </c>
      <c r="L467" s="230"/>
      <c r="M467" s="231" t="s">
        <v>19</v>
      </c>
      <c r="N467" s="232" t="s">
        <v>46</v>
      </c>
      <c r="O467" s="83"/>
      <c r="P467" s="212">
        <f>O467*H467</f>
        <v>0</v>
      </c>
      <c r="Q467" s="212">
        <v>0</v>
      </c>
      <c r="R467" s="212">
        <f>Q467*H467</f>
        <v>0</v>
      </c>
      <c r="S467" s="212">
        <v>0</v>
      </c>
      <c r="T467" s="213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14" t="s">
        <v>332</v>
      </c>
      <c r="AT467" s="214" t="s">
        <v>189</v>
      </c>
      <c r="AU467" s="214" t="s">
        <v>85</v>
      </c>
      <c r="AY467" s="16" t="s">
        <v>137</v>
      </c>
      <c r="BE467" s="215">
        <f>IF(N467="základní",J467,0)</f>
        <v>0</v>
      </c>
      <c r="BF467" s="215">
        <f>IF(N467="snížená",J467,0)</f>
        <v>0</v>
      </c>
      <c r="BG467" s="215">
        <f>IF(N467="zákl. přenesená",J467,0)</f>
        <v>0</v>
      </c>
      <c r="BH467" s="215">
        <f>IF(N467="sníž. přenesená",J467,0)</f>
        <v>0</v>
      </c>
      <c r="BI467" s="215">
        <f>IF(N467="nulová",J467,0)</f>
        <v>0</v>
      </c>
      <c r="BJ467" s="16" t="s">
        <v>83</v>
      </c>
      <c r="BK467" s="215">
        <f>ROUND(I467*H467,2)</f>
        <v>0</v>
      </c>
      <c r="BL467" s="16" t="s">
        <v>234</v>
      </c>
      <c r="BM467" s="214" t="s">
        <v>838</v>
      </c>
    </row>
    <row r="468" s="2" customFormat="1">
      <c r="A468" s="37"/>
      <c r="B468" s="38"/>
      <c r="C468" s="39"/>
      <c r="D468" s="216" t="s">
        <v>147</v>
      </c>
      <c r="E468" s="39"/>
      <c r="F468" s="217" t="s">
        <v>837</v>
      </c>
      <c r="G468" s="39"/>
      <c r="H468" s="39"/>
      <c r="I468" s="218"/>
      <c r="J468" s="39"/>
      <c r="K468" s="39"/>
      <c r="L468" s="43"/>
      <c r="M468" s="219"/>
      <c r="N468" s="220"/>
      <c r="O468" s="83"/>
      <c r="P468" s="83"/>
      <c r="Q468" s="83"/>
      <c r="R468" s="83"/>
      <c r="S468" s="83"/>
      <c r="T468" s="84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T468" s="16" t="s">
        <v>147</v>
      </c>
      <c r="AU468" s="16" t="s">
        <v>85</v>
      </c>
    </row>
    <row r="469" s="2" customFormat="1" ht="16.5" customHeight="1">
      <c r="A469" s="37"/>
      <c r="B469" s="38"/>
      <c r="C469" s="203" t="s">
        <v>839</v>
      </c>
      <c r="D469" s="203" t="s">
        <v>140</v>
      </c>
      <c r="E469" s="204" t="s">
        <v>840</v>
      </c>
      <c r="F469" s="205" t="s">
        <v>841</v>
      </c>
      <c r="G469" s="206" t="s">
        <v>143</v>
      </c>
      <c r="H469" s="207">
        <v>10</v>
      </c>
      <c r="I469" s="208"/>
      <c r="J469" s="209">
        <f>ROUND(I469*H469,2)</f>
        <v>0</v>
      </c>
      <c r="K469" s="205" t="s">
        <v>144</v>
      </c>
      <c r="L469" s="43"/>
      <c r="M469" s="210" t="s">
        <v>19</v>
      </c>
      <c r="N469" s="211" t="s">
        <v>46</v>
      </c>
      <c r="O469" s="83"/>
      <c r="P469" s="212">
        <f>O469*H469</f>
        <v>0</v>
      </c>
      <c r="Q469" s="212">
        <v>0</v>
      </c>
      <c r="R469" s="212">
        <f>Q469*H469</f>
        <v>0</v>
      </c>
      <c r="S469" s="212">
        <v>0</v>
      </c>
      <c r="T469" s="213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14" t="s">
        <v>234</v>
      </c>
      <c r="AT469" s="214" t="s">
        <v>140</v>
      </c>
      <c r="AU469" s="214" t="s">
        <v>85</v>
      </c>
      <c r="AY469" s="16" t="s">
        <v>137</v>
      </c>
      <c r="BE469" s="215">
        <f>IF(N469="základní",J469,0)</f>
        <v>0</v>
      </c>
      <c r="BF469" s="215">
        <f>IF(N469="snížená",J469,0)</f>
        <v>0</v>
      </c>
      <c r="BG469" s="215">
        <f>IF(N469="zákl. přenesená",J469,0)</f>
        <v>0</v>
      </c>
      <c r="BH469" s="215">
        <f>IF(N469="sníž. přenesená",J469,0)</f>
        <v>0</v>
      </c>
      <c r="BI469" s="215">
        <f>IF(N469="nulová",J469,0)</f>
        <v>0</v>
      </c>
      <c r="BJ469" s="16" t="s">
        <v>83</v>
      </c>
      <c r="BK469" s="215">
        <f>ROUND(I469*H469,2)</f>
        <v>0</v>
      </c>
      <c r="BL469" s="16" t="s">
        <v>234</v>
      </c>
      <c r="BM469" s="214" t="s">
        <v>842</v>
      </c>
    </row>
    <row r="470" s="2" customFormat="1">
      <c r="A470" s="37"/>
      <c r="B470" s="38"/>
      <c r="C470" s="39"/>
      <c r="D470" s="216" t="s">
        <v>147</v>
      </c>
      <c r="E470" s="39"/>
      <c r="F470" s="217" t="s">
        <v>843</v>
      </c>
      <c r="G470" s="39"/>
      <c r="H470" s="39"/>
      <c r="I470" s="218"/>
      <c r="J470" s="39"/>
      <c r="K470" s="39"/>
      <c r="L470" s="43"/>
      <c r="M470" s="219"/>
      <c r="N470" s="220"/>
      <c r="O470" s="83"/>
      <c r="P470" s="83"/>
      <c r="Q470" s="83"/>
      <c r="R470" s="83"/>
      <c r="S470" s="83"/>
      <c r="T470" s="84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6" t="s">
        <v>147</v>
      </c>
      <c r="AU470" s="16" t="s">
        <v>85</v>
      </c>
    </row>
    <row r="471" s="2" customFormat="1">
      <c r="A471" s="37"/>
      <c r="B471" s="38"/>
      <c r="C471" s="39"/>
      <c r="D471" s="221" t="s">
        <v>149</v>
      </c>
      <c r="E471" s="39"/>
      <c r="F471" s="222" t="s">
        <v>844</v>
      </c>
      <c r="G471" s="39"/>
      <c r="H471" s="39"/>
      <c r="I471" s="218"/>
      <c r="J471" s="39"/>
      <c r="K471" s="39"/>
      <c r="L471" s="43"/>
      <c r="M471" s="219"/>
      <c r="N471" s="220"/>
      <c r="O471" s="83"/>
      <c r="P471" s="83"/>
      <c r="Q471" s="83"/>
      <c r="R471" s="83"/>
      <c r="S471" s="83"/>
      <c r="T471" s="84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T471" s="16" t="s">
        <v>149</v>
      </c>
      <c r="AU471" s="16" t="s">
        <v>85</v>
      </c>
    </row>
    <row r="472" s="2" customFormat="1" ht="16.5" customHeight="1">
      <c r="A472" s="37"/>
      <c r="B472" s="38"/>
      <c r="C472" s="203" t="s">
        <v>845</v>
      </c>
      <c r="D472" s="203" t="s">
        <v>140</v>
      </c>
      <c r="E472" s="204" t="s">
        <v>846</v>
      </c>
      <c r="F472" s="205" t="s">
        <v>847</v>
      </c>
      <c r="G472" s="206" t="s">
        <v>143</v>
      </c>
      <c r="H472" s="207">
        <v>10</v>
      </c>
      <c r="I472" s="208"/>
      <c r="J472" s="209">
        <f>ROUND(I472*H472,2)</f>
        <v>0</v>
      </c>
      <c r="K472" s="205" t="s">
        <v>144</v>
      </c>
      <c r="L472" s="43"/>
      <c r="M472" s="210" t="s">
        <v>19</v>
      </c>
      <c r="N472" s="211" t="s">
        <v>46</v>
      </c>
      <c r="O472" s="83"/>
      <c r="P472" s="212">
        <f>O472*H472</f>
        <v>0</v>
      </c>
      <c r="Q472" s="212">
        <v>0</v>
      </c>
      <c r="R472" s="212">
        <f>Q472*H472</f>
        <v>0</v>
      </c>
      <c r="S472" s="212">
        <v>0</v>
      </c>
      <c r="T472" s="213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14" t="s">
        <v>234</v>
      </c>
      <c r="AT472" s="214" t="s">
        <v>140</v>
      </c>
      <c r="AU472" s="214" t="s">
        <v>85</v>
      </c>
      <c r="AY472" s="16" t="s">
        <v>137</v>
      </c>
      <c r="BE472" s="215">
        <f>IF(N472="základní",J472,0)</f>
        <v>0</v>
      </c>
      <c r="BF472" s="215">
        <f>IF(N472="snížená",J472,0)</f>
        <v>0</v>
      </c>
      <c r="BG472" s="215">
        <f>IF(N472="zákl. přenesená",J472,0)</f>
        <v>0</v>
      </c>
      <c r="BH472" s="215">
        <f>IF(N472="sníž. přenesená",J472,0)</f>
        <v>0</v>
      </c>
      <c r="BI472" s="215">
        <f>IF(N472="nulová",J472,0)</f>
        <v>0</v>
      </c>
      <c r="BJ472" s="16" t="s">
        <v>83</v>
      </c>
      <c r="BK472" s="215">
        <f>ROUND(I472*H472,2)</f>
        <v>0</v>
      </c>
      <c r="BL472" s="16" t="s">
        <v>234</v>
      </c>
      <c r="BM472" s="214" t="s">
        <v>848</v>
      </c>
    </row>
    <row r="473" s="2" customFormat="1">
      <c r="A473" s="37"/>
      <c r="B473" s="38"/>
      <c r="C473" s="39"/>
      <c r="D473" s="216" t="s">
        <v>147</v>
      </c>
      <c r="E473" s="39"/>
      <c r="F473" s="217" t="s">
        <v>849</v>
      </c>
      <c r="G473" s="39"/>
      <c r="H473" s="39"/>
      <c r="I473" s="218"/>
      <c r="J473" s="39"/>
      <c r="K473" s="39"/>
      <c r="L473" s="43"/>
      <c r="M473" s="219"/>
      <c r="N473" s="220"/>
      <c r="O473" s="83"/>
      <c r="P473" s="83"/>
      <c r="Q473" s="83"/>
      <c r="R473" s="83"/>
      <c r="S473" s="83"/>
      <c r="T473" s="84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16" t="s">
        <v>147</v>
      </c>
      <c r="AU473" s="16" t="s">
        <v>85</v>
      </c>
    </row>
    <row r="474" s="2" customFormat="1">
      <c r="A474" s="37"/>
      <c r="B474" s="38"/>
      <c r="C474" s="39"/>
      <c r="D474" s="221" t="s">
        <v>149</v>
      </c>
      <c r="E474" s="39"/>
      <c r="F474" s="222" t="s">
        <v>850</v>
      </c>
      <c r="G474" s="39"/>
      <c r="H474" s="39"/>
      <c r="I474" s="218"/>
      <c r="J474" s="39"/>
      <c r="K474" s="39"/>
      <c r="L474" s="43"/>
      <c r="M474" s="219"/>
      <c r="N474" s="220"/>
      <c r="O474" s="83"/>
      <c r="P474" s="83"/>
      <c r="Q474" s="83"/>
      <c r="R474" s="83"/>
      <c r="S474" s="83"/>
      <c r="T474" s="84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16" t="s">
        <v>149</v>
      </c>
      <c r="AU474" s="16" t="s">
        <v>85</v>
      </c>
    </row>
    <row r="475" s="2" customFormat="1" ht="16.5" customHeight="1">
      <c r="A475" s="37"/>
      <c r="B475" s="38"/>
      <c r="C475" s="203" t="s">
        <v>851</v>
      </c>
      <c r="D475" s="203" t="s">
        <v>140</v>
      </c>
      <c r="E475" s="204" t="s">
        <v>852</v>
      </c>
      <c r="F475" s="205" t="s">
        <v>853</v>
      </c>
      <c r="G475" s="206" t="s">
        <v>143</v>
      </c>
      <c r="H475" s="207">
        <v>134.22</v>
      </c>
      <c r="I475" s="208"/>
      <c r="J475" s="209">
        <f>ROUND(I475*H475,2)</f>
        <v>0</v>
      </c>
      <c r="K475" s="205" t="s">
        <v>144</v>
      </c>
      <c r="L475" s="43"/>
      <c r="M475" s="210" t="s">
        <v>19</v>
      </c>
      <c r="N475" s="211" t="s">
        <v>46</v>
      </c>
      <c r="O475" s="83"/>
      <c r="P475" s="212">
        <f>O475*H475</f>
        <v>0</v>
      </c>
      <c r="Q475" s="212">
        <v>0.00020000000000000001</v>
      </c>
      <c r="R475" s="212">
        <f>Q475*H475</f>
        <v>0.026844</v>
      </c>
      <c r="S475" s="212">
        <v>0</v>
      </c>
      <c r="T475" s="213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14" t="s">
        <v>234</v>
      </c>
      <c r="AT475" s="214" t="s">
        <v>140</v>
      </c>
      <c r="AU475" s="214" t="s">
        <v>85</v>
      </c>
      <c r="AY475" s="16" t="s">
        <v>137</v>
      </c>
      <c r="BE475" s="215">
        <f>IF(N475="základní",J475,0)</f>
        <v>0</v>
      </c>
      <c r="BF475" s="215">
        <f>IF(N475="snížená",J475,0)</f>
        <v>0</v>
      </c>
      <c r="BG475" s="215">
        <f>IF(N475="zákl. přenesená",J475,0)</f>
        <v>0</v>
      </c>
      <c r="BH475" s="215">
        <f>IF(N475="sníž. přenesená",J475,0)</f>
        <v>0</v>
      </c>
      <c r="BI475" s="215">
        <f>IF(N475="nulová",J475,0)</f>
        <v>0</v>
      </c>
      <c r="BJ475" s="16" t="s">
        <v>83</v>
      </c>
      <c r="BK475" s="215">
        <f>ROUND(I475*H475,2)</f>
        <v>0</v>
      </c>
      <c r="BL475" s="16" t="s">
        <v>234</v>
      </c>
      <c r="BM475" s="214" t="s">
        <v>854</v>
      </c>
    </row>
    <row r="476" s="2" customFormat="1">
      <c r="A476" s="37"/>
      <c r="B476" s="38"/>
      <c r="C476" s="39"/>
      <c r="D476" s="216" t="s">
        <v>147</v>
      </c>
      <c r="E476" s="39"/>
      <c r="F476" s="217" t="s">
        <v>855</v>
      </c>
      <c r="G476" s="39"/>
      <c r="H476" s="39"/>
      <c r="I476" s="218"/>
      <c r="J476" s="39"/>
      <c r="K476" s="39"/>
      <c r="L476" s="43"/>
      <c r="M476" s="219"/>
      <c r="N476" s="220"/>
      <c r="O476" s="83"/>
      <c r="P476" s="83"/>
      <c r="Q476" s="83"/>
      <c r="R476" s="83"/>
      <c r="S476" s="83"/>
      <c r="T476" s="84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6" t="s">
        <v>147</v>
      </c>
      <c r="AU476" s="16" t="s">
        <v>85</v>
      </c>
    </row>
    <row r="477" s="2" customFormat="1">
      <c r="A477" s="37"/>
      <c r="B477" s="38"/>
      <c r="C477" s="39"/>
      <c r="D477" s="221" t="s">
        <v>149</v>
      </c>
      <c r="E477" s="39"/>
      <c r="F477" s="222" t="s">
        <v>856</v>
      </c>
      <c r="G477" s="39"/>
      <c r="H477" s="39"/>
      <c r="I477" s="218"/>
      <c r="J477" s="39"/>
      <c r="K477" s="39"/>
      <c r="L477" s="43"/>
      <c r="M477" s="219"/>
      <c r="N477" s="220"/>
      <c r="O477" s="83"/>
      <c r="P477" s="83"/>
      <c r="Q477" s="83"/>
      <c r="R477" s="83"/>
      <c r="S477" s="83"/>
      <c r="T477" s="84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T477" s="16" t="s">
        <v>149</v>
      </c>
      <c r="AU477" s="16" t="s">
        <v>85</v>
      </c>
    </row>
    <row r="478" s="2" customFormat="1" ht="16.5" customHeight="1">
      <c r="A478" s="37"/>
      <c r="B478" s="38"/>
      <c r="C478" s="203" t="s">
        <v>857</v>
      </c>
      <c r="D478" s="203" t="s">
        <v>140</v>
      </c>
      <c r="E478" s="204" t="s">
        <v>858</v>
      </c>
      <c r="F478" s="205" t="s">
        <v>859</v>
      </c>
      <c r="G478" s="206" t="s">
        <v>143</v>
      </c>
      <c r="H478" s="207">
        <v>134.22</v>
      </c>
      <c r="I478" s="208"/>
      <c r="J478" s="209">
        <f>ROUND(I478*H478,2)</f>
        <v>0</v>
      </c>
      <c r="K478" s="205" t="s">
        <v>144</v>
      </c>
      <c r="L478" s="43"/>
      <c r="M478" s="210" t="s">
        <v>19</v>
      </c>
      <c r="N478" s="211" t="s">
        <v>46</v>
      </c>
      <c r="O478" s="83"/>
      <c r="P478" s="212">
        <f>O478*H478</f>
        <v>0</v>
      </c>
      <c r="Q478" s="212">
        <v>0.00029</v>
      </c>
      <c r="R478" s="212">
        <f>Q478*H478</f>
        <v>0.038923800000000001</v>
      </c>
      <c r="S478" s="212">
        <v>0</v>
      </c>
      <c r="T478" s="213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14" t="s">
        <v>234</v>
      </c>
      <c r="AT478" s="214" t="s">
        <v>140</v>
      </c>
      <c r="AU478" s="214" t="s">
        <v>85</v>
      </c>
      <c r="AY478" s="16" t="s">
        <v>137</v>
      </c>
      <c r="BE478" s="215">
        <f>IF(N478="základní",J478,0)</f>
        <v>0</v>
      </c>
      <c r="BF478" s="215">
        <f>IF(N478="snížená",J478,0)</f>
        <v>0</v>
      </c>
      <c r="BG478" s="215">
        <f>IF(N478="zákl. přenesená",J478,0)</f>
        <v>0</v>
      </c>
      <c r="BH478" s="215">
        <f>IF(N478="sníž. přenesená",J478,0)</f>
        <v>0</v>
      </c>
      <c r="BI478" s="215">
        <f>IF(N478="nulová",J478,0)</f>
        <v>0</v>
      </c>
      <c r="BJ478" s="16" t="s">
        <v>83</v>
      </c>
      <c r="BK478" s="215">
        <f>ROUND(I478*H478,2)</f>
        <v>0</v>
      </c>
      <c r="BL478" s="16" t="s">
        <v>234</v>
      </c>
      <c r="BM478" s="214" t="s">
        <v>860</v>
      </c>
    </row>
    <row r="479" s="2" customFormat="1">
      <c r="A479" s="37"/>
      <c r="B479" s="38"/>
      <c r="C479" s="39"/>
      <c r="D479" s="216" t="s">
        <v>147</v>
      </c>
      <c r="E479" s="39"/>
      <c r="F479" s="217" t="s">
        <v>861</v>
      </c>
      <c r="G479" s="39"/>
      <c r="H479" s="39"/>
      <c r="I479" s="218"/>
      <c r="J479" s="39"/>
      <c r="K479" s="39"/>
      <c r="L479" s="43"/>
      <c r="M479" s="219"/>
      <c r="N479" s="220"/>
      <c r="O479" s="83"/>
      <c r="P479" s="83"/>
      <c r="Q479" s="83"/>
      <c r="R479" s="83"/>
      <c r="S479" s="83"/>
      <c r="T479" s="84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16" t="s">
        <v>147</v>
      </c>
      <c r="AU479" s="16" t="s">
        <v>85</v>
      </c>
    </row>
    <row r="480" s="2" customFormat="1">
      <c r="A480" s="37"/>
      <c r="B480" s="38"/>
      <c r="C480" s="39"/>
      <c r="D480" s="221" t="s">
        <v>149</v>
      </c>
      <c r="E480" s="39"/>
      <c r="F480" s="222" t="s">
        <v>862</v>
      </c>
      <c r="G480" s="39"/>
      <c r="H480" s="39"/>
      <c r="I480" s="218"/>
      <c r="J480" s="39"/>
      <c r="K480" s="39"/>
      <c r="L480" s="43"/>
      <c r="M480" s="219"/>
      <c r="N480" s="220"/>
      <c r="O480" s="83"/>
      <c r="P480" s="83"/>
      <c r="Q480" s="83"/>
      <c r="R480" s="83"/>
      <c r="S480" s="83"/>
      <c r="T480" s="84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16" t="s">
        <v>149</v>
      </c>
      <c r="AU480" s="16" t="s">
        <v>85</v>
      </c>
    </row>
    <row r="481" s="2" customFormat="1">
      <c r="A481" s="37"/>
      <c r="B481" s="38"/>
      <c r="C481" s="39"/>
      <c r="D481" s="216" t="s">
        <v>592</v>
      </c>
      <c r="E481" s="39"/>
      <c r="F481" s="233" t="s">
        <v>863</v>
      </c>
      <c r="G481" s="39"/>
      <c r="H481" s="39"/>
      <c r="I481" s="218"/>
      <c r="J481" s="39"/>
      <c r="K481" s="39"/>
      <c r="L481" s="43"/>
      <c r="M481" s="219"/>
      <c r="N481" s="220"/>
      <c r="O481" s="83"/>
      <c r="P481" s="83"/>
      <c r="Q481" s="83"/>
      <c r="R481" s="83"/>
      <c r="S481" s="83"/>
      <c r="T481" s="84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16" t="s">
        <v>592</v>
      </c>
      <c r="AU481" s="16" t="s">
        <v>85</v>
      </c>
    </row>
    <row r="482" s="2" customFormat="1" ht="16.5" customHeight="1">
      <c r="A482" s="37"/>
      <c r="B482" s="38"/>
      <c r="C482" s="203" t="s">
        <v>864</v>
      </c>
      <c r="D482" s="203" t="s">
        <v>140</v>
      </c>
      <c r="E482" s="204" t="s">
        <v>865</v>
      </c>
      <c r="F482" s="205" t="s">
        <v>866</v>
      </c>
      <c r="G482" s="206" t="s">
        <v>143</v>
      </c>
      <c r="H482" s="207">
        <v>134.22</v>
      </c>
      <c r="I482" s="208"/>
      <c r="J482" s="209">
        <f>ROUND(I482*H482,2)</f>
        <v>0</v>
      </c>
      <c r="K482" s="205" t="s">
        <v>144</v>
      </c>
      <c r="L482" s="43"/>
      <c r="M482" s="210" t="s">
        <v>19</v>
      </c>
      <c r="N482" s="211" t="s">
        <v>46</v>
      </c>
      <c r="O482" s="83"/>
      <c r="P482" s="212">
        <f>O482*H482</f>
        <v>0</v>
      </c>
      <c r="Q482" s="212">
        <v>0</v>
      </c>
      <c r="R482" s="212">
        <f>Q482*H482</f>
        <v>0</v>
      </c>
      <c r="S482" s="212">
        <v>0</v>
      </c>
      <c r="T482" s="213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14" t="s">
        <v>234</v>
      </c>
      <c r="AT482" s="214" t="s">
        <v>140</v>
      </c>
      <c r="AU482" s="214" t="s">
        <v>85</v>
      </c>
      <c r="AY482" s="16" t="s">
        <v>137</v>
      </c>
      <c r="BE482" s="215">
        <f>IF(N482="základní",J482,0)</f>
        <v>0</v>
      </c>
      <c r="BF482" s="215">
        <f>IF(N482="snížená",J482,0)</f>
        <v>0</v>
      </c>
      <c r="BG482" s="215">
        <f>IF(N482="zákl. přenesená",J482,0)</f>
        <v>0</v>
      </c>
      <c r="BH482" s="215">
        <f>IF(N482="sníž. přenesená",J482,0)</f>
        <v>0</v>
      </c>
      <c r="BI482" s="215">
        <f>IF(N482="nulová",J482,0)</f>
        <v>0</v>
      </c>
      <c r="BJ482" s="16" t="s">
        <v>83</v>
      </c>
      <c r="BK482" s="215">
        <f>ROUND(I482*H482,2)</f>
        <v>0</v>
      </c>
      <c r="BL482" s="16" t="s">
        <v>234</v>
      </c>
      <c r="BM482" s="214" t="s">
        <v>867</v>
      </c>
    </row>
    <row r="483" s="2" customFormat="1">
      <c r="A483" s="37"/>
      <c r="B483" s="38"/>
      <c r="C483" s="39"/>
      <c r="D483" s="216" t="s">
        <v>147</v>
      </c>
      <c r="E483" s="39"/>
      <c r="F483" s="217" t="s">
        <v>868</v>
      </c>
      <c r="G483" s="39"/>
      <c r="H483" s="39"/>
      <c r="I483" s="218"/>
      <c r="J483" s="39"/>
      <c r="K483" s="39"/>
      <c r="L483" s="43"/>
      <c r="M483" s="219"/>
      <c r="N483" s="220"/>
      <c r="O483" s="83"/>
      <c r="P483" s="83"/>
      <c r="Q483" s="83"/>
      <c r="R483" s="83"/>
      <c r="S483" s="83"/>
      <c r="T483" s="84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T483" s="16" t="s">
        <v>147</v>
      </c>
      <c r="AU483" s="16" t="s">
        <v>85</v>
      </c>
    </row>
    <row r="484" s="2" customFormat="1">
      <c r="A484" s="37"/>
      <c r="B484" s="38"/>
      <c r="C484" s="39"/>
      <c r="D484" s="221" t="s">
        <v>149</v>
      </c>
      <c r="E484" s="39"/>
      <c r="F484" s="222" t="s">
        <v>869</v>
      </c>
      <c r="G484" s="39"/>
      <c r="H484" s="39"/>
      <c r="I484" s="218"/>
      <c r="J484" s="39"/>
      <c r="K484" s="39"/>
      <c r="L484" s="43"/>
      <c r="M484" s="219"/>
      <c r="N484" s="220"/>
      <c r="O484" s="83"/>
      <c r="P484" s="83"/>
      <c r="Q484" s="83"/>
      <c r="R484" s="83"/>
      <c r="S484" s="83"/>
      <c r="T484" s="84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T484" s="16" t="s">
        <v>149</v>
      </c>
      <c r="AU484" s="16" t="s">
        <v>85</v>
      </c>
    </row>
    <row r="485" s="12" customFormat="1" ht="25.92" customHeight="1">
      <c r="A485" s="12"/>
      <c r="B485" s="187"/>
      <c r="C485" s="188"/>
      <c r="D485" s="189" t="s">
        <v>74</v>
      </c>
      <c r="E485" s="190" t="s">
        <v>870</v>
      </c>
      <c r="F485" s="190" t="s">
        <v>871</v>
      </c>
      <c r="G485" s="188"/>
      <c r="H485" s="188"/>
      <c r="I485" s="191"/>
      <c r="J485" s="192">
        <f>BK485</f>
        <v>0</v>
      </c>
      <c r="K485" s="188"/>
      <c r="L485" s="193"/>
      <c r="M485" s="194"/>
      <c r="N485" s="195"/>
      <c r="O485" s="195"/>
      <c r="P485" s="196">
        <f>SUM(P486:P491)</f>
        <v>0</v>
      </c>
      <c r="Q485" s="195"/>
      <c r="R485" s="196">
        <f>SUM(R486:R491)</f>
        <v>0</v>
      </c>
      <c r="S485" s="195"/>
      <c r="T485" s="197">
        <f>SUM(T486:T491)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198" t="s">
        <v>145</v>
      </c>
      <c r="AT485" s="199" t="s">
        <v>74</v>
      </c>
      <c r="AU485" s="199" t="s">
        <v>75</v>
      </c>
      <c r="AY485" s="198" t="s">
        <v>137</v>
      </c>
      <c r="BK485" s="200">
        <f>SUM(BK486:BK491)</f>
        <v>0</v>
      </c>
    </row>
    <row r="486" s="2" customFormat="1" ht="24.15" customHeight="1">
      <c r="A486" s="37"/>
      <c r="B486" s="38"/>
      <c r="C486" s="203" t="s">
        <v>872</v>
      </c>
      <c r="D486" s="203" t="s">
        <v>140</v>
      </c>
      <c r="E486" s="204" t="s">
        <v>873</v>
      </c>
      <c r="F486" s="205" t="s">
        <v>874</v>
      </c>
      <c r="G486" s="206" t="s">
        <v>875</v>
      </c>
      <c r="H486" s="207">
        <v>12</v>
      </c>
      <c r="I486" s="208"/>
      <c r="J486" s="209">
        <f>ROUND(I486*H486,2)</f>
        <v>0</v>
      </c>
      <c r="K486" s="205" t="s">
        <v>144</v>
      </c>
      <c r="L486" s="43"/>
      <c r="M486" s="210" t="s">
        <v>19</v>
      </c>
      <c r="N486" s="211" t="s">
        <v>46</v>
      </c>
      <c r="O486" s="83"/>
      <c r="P486" s="212">
        <f>O486*H486</f>
        <v>0</v>
      </c>
      <c r="Q486" s="212">
        <v>0</v>
      </c>
      <c r="R486" s="212">
        <f>Q486*H486</f>
        <v>0</v>
      </c>
      <c r="S486" s="212">
        <v>0</v>
      </c>
      <c r="T486" s="213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14" t="s">
        <v>612</v>
      </c>
      <c r="AT486" s="214" t="s">
        <v>140</v>
      </c>
      <c r="AU486" s="214" t="s">
        <v>83</v>
      </c>
      <c r="AY486" s="16" t="s">
        <v>137</v>
      </c>
      <c r="BE486" s="215">
        <f>IF(N486="základní",J486,0)</f>
        <v>0</v>
      </c>
      <c r="BF486" s="215">
        <f>IF(N486="snížená",J486,0)</f>
        <v>0</v>
      </c>
      <c r="BG486" s="215">
        <f>IF(N486="zákl. přenesená",J486,0)</f>
        <v>0</v>
      </c>
      <c r="BH486" s="215">
        <f>IF(N486="sníž. přenesená",J486,0)</f>
        <v>0</v>
      </c>
      <c r="BI486" s="215">
        <f>IF(N486="nulová",J486,0)</f>
        <v>0</v>
      </c>
      <c r="BJ486" s="16" t="s">
        <v>83</v>
      </c>
      <c r="BK486" s="215">
        <f>ROUND(I486*H486,2)</f>
        <v>0</v>
      </c>
      <c r="BL486" s="16" t="s">
        <v>612</v>
      </c>
      <c r="BM486" s="214" t="s">
        <v>876</v>
      </c>
    </row>
    <row r="487" s="2" customFormat="1">
      <c r="A487" s="37"/>
      <c r="B487" s="38"/>
      <c r="C487" s="39"/>
      <c r="D487" s="216" t="s">
        <v>147</v>
      </c>
      <c r="E487" s="39"/>
      <c r="F487" s="217" t="s">
        <v>877</v>
      </c>
      <c r="G487" s="39"/>
      <c r="H487" s="39"/>
      <c r="I487" s="218"/>
      <c r="J487" s="39"/>
      <c r="K487" s="39"/>
      <c r="L487" s="43"/>
      <c r="M487" s="219"/>
      <c r="N487" s="220"/>
      <c r="O487" s="83"/>
      <c r="P487" s="83"/>
      <c r="Q487" s="83"/>
      <c r="R487" s="83"/>
      <c r="S487" s="83"/>
      <c r="T487" s="84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6" t="s">
        <v>147</v>
      </c>
      <c r="AU487" s="16" t="s">
        <v>83</v>
      </c>
    </row>
    <row r="488" s="2" customFormat="1">
      <c r="A488" s="37"/>
      <c r="B488" s="38"/>
      <c r="C488" s="39"/>
      <c r="D488" s="221" t="s">
        <v>149</v>
      </c>
      <c r="E488" s="39"/>
      <c r="F488" s="222" t="s">
        <v>878</v>
      </c>
      <c r="G488" s="39"/>
      <c r="H488" s="39"/>
      <c r="I488" s="218"/>
      <c r="J488" s="39"/>
      <c r="K488" s="39"/>
      <c r="L488" s="43"/>
      <c r="M488" s="219"/>
      <c r="N488" s="220"/>
      <c r="O488" s="83"/>
      <c r="P488" s="83"/>
      <c r="Q488" s="83"/>
      <c r="R488" s="83"/>
      <c r="S488" s="83"/>
      <c r="T488" s="84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T488" s="16" t="s">
        <v>149</v>
      </c>
      <c r="AU488" s="16" t="s">
        <v>83</v>
      </c>
    </row>
    <row r="489" s="2" customFormat="1" ht="44.25" customHeight="1">
      <c r="A489" s="37"/>
      <c r="B489" s="38"/>
      <c r="C489" s="203" t="s">
        <v>879</v>
      </c>
      <c r="D489" s="203" t="s">
        <v>140</v>
      </c>
      <c r="E489" s="204" t="s">
        <v>880</v>
      </c>
      <c r="F489" s="205" t="s">
        <v>881</v>
      </c>
      <c r="G489" s="206" t="s">
        <v>875</v>
      </c>
      <c r="H489" s="207">
        <v>10</v>
      </c>
      <c r="I489" s="208"/>
      <c r="J489" s="209">
        <f>ROUND(I489*H489,2)</f>
        <v>0</v>
      </c>
      <c r="K489" s="205" t="s">
        <v>144</v>
      </c>
      <c r="L489" s="43"/>
      <c r="M489" s="210" t="s">
        <v>19</v>
      </c>
      <c r="N489" s="211" t="s">
        <v>46</v>
      </c>
      <c r="O489" s="83"/>
      <c r="P489" s="212">
        <f>O489*H489</f>
        <v>0</v>
      </c>
      <c r="Q489" s="212">
        <v>0</v>
      </c>
      <c r="R489" s="212">
        <f>Q489*H489</f>
        <v>0</v>
      </c>
      <c r="S489" s="212">
        <v>0</v>
      </c>
      <c r="T489" s="213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14" t="s">
        <v>612</v>
      </c>
      <c r="AT489" s="214" t="s">
        <v>140</v>
      </c>
      <c r="AU489" s="214" t="s">
        <v>83</v>
      </c>
      <c r="AY489" s="16" t="s">
        <v>137</v>
      </c>
      <c r="BE489" s="215">
        <f>IF(N489="základní",J489,0)</f>
        <v>0</v>
      </c>
      <c r="BF489" s="215">
        <f>IF(N489="snížená",J489,0)</f>
        <v>0</v>
      </c>
      <c r="BG489" s="215">
        <f>IF(N489="zákl. přenesená",J489,0)</f>
        <v>0</v>
      </c>
      <c r="BH489" s="215">
        <f>IF(N489="sníž. přenesená",J489,0)</f>
        <v>0</v>
      </c>
      <c r="BI489" s="215">
        <f>IF(N489="nulová",J489,0)</f>
        <v>0</v>
      </c>
      <c r="BJ489" s="16" t="s">
        <v>83</v>
      </c>
      <c r="BK489" s="215">
        <f>ROUND(I489*H489,2)</f>
        <v>0</v>
      </c>
      <c r="BL489" s="16" t="s">
        <v>612</v>
      </c>
      <c r="BM489" s="214" t="s">
        <v>882</v>
      </c>
    </row>
    <row r="490" s="2" customFormat="1">
      <c r="A490" s="37"/>
      <c r="B490" s="38"/>
      <c r="C490" s="39"/>
      <c r="D490" s="216" t="s">
        <v>147</v>
      </c>
      <c r="E490" s="39"/>
      <c r="F490" s="217" t="s">
        <v>883</v>
      </c>
      <c r="G490" s="39"/>
      <c r="H490" s="39"/>
      <c r="I490" s="218"/>
      <c r="J490" s="39"/>
      <c r="K490" s="39"/>
      <c r="L490" s="43"/>
      <c r="M490" s="219"/>
      <c r="N490" s="220"/>
      <c r="O490" s="83"/>
      <c r="P490" s="83"/>
      <c r="Q490" s="83"/>
      <c r="R490" s="83"/>
      <c r="S490" s="83"/>
      <c r="T490" s="84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16" t="s">
        <v>147</v>
      </c>
      <c r="AU490" s="16" t="s">
        <v>83</v>
      </c>
    </row>
    <row r="491" s="2" customFormat="1">
      <c r="A491" s="37"/>
      <c r="B491" s="38"/>
      <c r="C491" s="39"/>
      <c r="D491" s="221" t="s">
        <v>149</v>
      </c>
      <c r="E491" s="39"/>
      <c r="F491" s="222" t="s">
        <v>884</v>
      </c>
      <c r="G491" s="39"/>
      <c r="H491" s="39"/>
      <c r="I491" s="218"/>
      <c r="J491" s="39"/>
      <c r="K491" s="39"/>
      <c r="L491" s="43"/>
      <c r="M491" s="234"/>
      <c r="N491" s="235"/>
      <c r="O491" s="236"/>
      <c r="P491" s="236"/>
      <c r="Q491" s="236"/>
      <c r="R491" s="236"/>
      <c r="S491" s="236"/>
      <c r="T491" s="237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16" t="s">
        <v>149</v>
      </c>
      <c r="AU491" s="16" t="s">
        <v>83</v>
      </c>
    </row>
    <row r="492" s="2" customFormat="1" ht="6.96" customHeight="1">
      <c r="A492" s="37"/>
      <c r="B492" s="58"/>
      <c r="C492" s="59"/>
      <c r="D492" s="59"/>
      <c r="E492" s="59"/>
      <c r="F492" s="59"/>
      <c r="G492" s="59"/>
      <c r="H492" s="59"/>
      <c r="I492" s="59"/>
      <c r="J492" s="59"/>
      <c r="K492" s="59"/>
      <c r="L492" s="43"/>
      <c r="M492" s="37"/>
      <c r="O492" s="37"/>
      <c r="P492" s="37"/>
      <c r="Q492" s="37"/>
      <c r="R492" s="37"/>
      <c r="S492" s="37"/>
      <c r="T492" s="37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</row>
  </sheetData>
  <sheetProtection sheet="1" autoFilter="0" formatColumns="0" formatRows="0" objects="1" scenarios="1" spinCount="100000" saltValue="sQFR3IvPQyVUngbAWBOeXWoP59dWGDUobqpF1DuwZGHWly1LFndapZTXNF0oxMh1ifrJebJbbQxDOjWkU1CM+w==" hashValue="X8RQl4kPakXkPwC6kz9Gg8n7IlGBMicSeCAZuxi+ZStya2ciq12MdhFg8wZdBr7dNAj5n7GP3myrl77JoQ87sQ==" algorithmName="SHA-512" password="CC35"/>
  <autoFilter ref="C101:K491"/>
  <mergeCells count="9">
    <mergeCell ref="E7:H7"/>
    <mergeCell ref="E9:H9"/>
    <mergeCell ref="E18:H18"/>
    <mergeCell ref="E27:H27"/>
    <mergeCell ref="E48:H48"/>
    <mergeCell ref="E50:H50"/>
    <mergeCell ref="E92:H92"/>
    <mergeCell ref="E94:H94"/>
    <mergeCell ref="L2:V2"/>
  </mergeCells>
  <hyperlinks>
    <hyperlink ref="F107" r:id="rId1" display="https://podminky.urs.cz/item/CS_URS_2023_02/342272245"/>
    <hyperlink ref="F111" r:id="rId2" display="https://podminky.urs.cz/item/CS_URS_2023_02/430321313"/>
    <hyperlink ref="F114" r:id="rId3" display="https://podminky.urs.cz/item/CS_URS_2023_02/434351141"/>
    <hyperlink ref="F117" r:id="rId4" display="https://podminky.urs.cz/item/CS_URS_2023_02/434351142"/>
    <hyperlink ref="F121" r:id="rId5" display="https://podminky.urs.cz/item/CS_URS_2023_02/612142001"/>
    <hyperlink ref="F124" r:id="rId6" display="https://podminky.urs.cz/item/CS_URS_2023_02/612321131"/>
    <hyperlink ref="F127" r:id="rId7" display="https://podminky.urs.cz/item/CS_URS_2023_02/642944121"/>
    <hyperlink ref="F135" r:id="rId8" display="https://podminky.urs.cz/item/CS_URS_2023_02/949101111"/>
    <hyperlink ref="F138" r:id="rId9" display="https://podminky.urs.cz/item/CS_URS_2023_02/962031133"/>
    <hyperlink ref="F141" r:id="rId10" display="https://podminky.urs.cz/item/CS_URS_2023_02/965046111"/>
    <hyperlink ref="F144" r:id="rId11" display="https://podminky.urs.cz/item/CS_URS_2023_02/965046119"/>
    <hyperlink ref="F147" r:id="rId12" display="https://podminky.urs.cz/item/CS_URS_2023_02/965081213"/>
    <hyperlink ref="F151" r:id="rId13" display="https://podminky.urs.cz/item/CS_URS_2023_02/997013152"/>
    <hyperlink ref="F154" r:id="rId14" display="https://podminky.urs.cz/item/CS_URS_2023_02/997013501"/>
    <hyperlink ref="F157" r:id="rId15" display="https://podminky.urs.cz/item/CS_URS_2023_02/997013509"/>
    <hyperlink ref="F160" r:id="rId16" display="https://podminky.urs.cz/item/CS_URS_2023_02/997013871"/>
    <hyperlink ref="F164" r:id="rId17" display="https://podminky.urs.cz/item/CS_URS_2023_02/998011001"/>
    <hyperlink ref="F169" r:id="rId18" display="https://podminky.urs.cz/item/CS_URS_2023_02/721174043"/>
    <hyperlink ref="F172" r:id="rId19" display="https://podminky.urs.cz/item/CS_URS_2023_02/721174044"/>
    <hyperlink ref="F175" r:id="rId20" display="https://podminky.urs.cz/item/CS_URS_2023_02/721174045"/>
    <hyperlink ref="F178" r:id="rId21" display="https://podminky.urs.cz/item/CS_URS_2023_02/721210813"/>
    <hyperlink ref="F181" r:id="rId22" display="https://podminky.urs.cz/item/CS_URS_2023_02/721211421"/>
    <hyperlink ref="F184" r:id="rId23" display="https://podminky.urs.cz/item/CS_URS_2023_02/721290822"/>
    <hyperlink ref="F187" r:id="rId24" display="https://podminky.urs.cz/item/CS_URS_2023_02/998721102"/>
    <hyperlink ref="F191" r:id="rId25" display="https://podminky.urs.cz/item/CS_URS_2023_02/722170801"/>
    <hyperlink ref="F194" r:id="rId26" display="https://podminky.urs.cz/item/CS_URS_2023_02/722174022"/>
    <hyperlink ref="F197" r:id="rId27" display="https://podminky.urs.cz/item/CS_URS_2023_02/722181221"/>
    <hyperlink ref="F200" r:id="rId28" display="https://podminky.urs.cz/item/CS_URS_2023_02/722181241"/>
    <hyperlink ref="F203" r:id="rId29" display="https://podminky.urs.cz/item/CS_URS_2023_02/722290822"/>
    <hyperlink ref="F206" r:id="rId30" display="https://podminky.urs.cz/item/CS_URS_2023_02/998722102"/>
    <hyperlink ref="F210" r:id="rId31" display="https://podminky.urs.cz/item/CS_URS_2023_02/725112182"/>
    <hyperlink ref="F213" r:id="rId32" display="https://podminky.urs.cz/item/CS_URS_2023_02/725122813"/>
    <hyperlink ref="F216" r:id="rId33" display="https://podminky.urs.cz/item/CS_URS_2023_02/725210821"/>
    <hyperlink ref="F219" r:id="rId34" display="https://podminky.urs.cz/item/CS_URS_2023_02/725211616"/>
    <hyperlink ref="F222" r:id="rId35" display="https://podminky.urs.cz/item/CS_URS_2023_02/725240811"/>
    <hyperlink ref="F225" r:id="rId36" display="https://podminky.urs.cz/item/CS_URS_2023_02/725243902"/>
    <hyperlink ref="F230" r:id="rId37" display="https://podminky.urs.cz/item/CS_URS_2023_02/725310823"/>
    <hyperlink ref="F233" r:id="rId38" display="https://podminky.urs.cz/item/CS_URS_2023_02/725311121"/>
    <hyperlink ref="F236" r:id="rId39" display="https://podminky.urs.cz/item/CS_URS_2023_02/725590812"/>
    <hyperlink ref="F239" r:id="rId40" display="https://podminky.urs.cz/item/CS_URS_2023_02/725813111"/>
    <hyperlink ref="F242" r:id="rId41" display="https://podminky.urs.cz/item/CS_URS_2023_02/725820801"/>
    <hyperlink ref="F245" r:id="rId42" display="https://podminky.urs.cz/item/CS_URS_2023_02/725821329"/>
    <hyperlink ref="F248" r:id="rId43" display="https://podminky.urs.cz/item/CS_URS_2023_02/725822613"/>
    <hyperlink ref="F251" r:id="rId44" display="https://podminky.urs.cz/item/CS_URS_2023_02/725840850"/>
    <hyperlink ref="F254" r:id="rId45" display="https://podminky.urs.cz/item/CS_URS_2023_02/725841312"/>
    <hyperlink ref="F257" r:id="rId46" display="https://podminky.urs.cz/item/CS_URS_2023_02/725860811"/>
    <hyperlink ref="F260" r:id="rId47" display="https://podminky.urs.cz/item/CS_URS_2023_02/725861102"/>
    <hyperlink ref="F263" r:id="rId48" display="https://podminky.urs.cz/item/CS_URS_2023_02/725862113"/>
    <hyperlink ref="F266" r:id="rId49" display="https://podminky.urs.cz/item/CS_URS_2023_02/78149102R"/>
    <hyperlink ref="F269" r:id="rId50" display="https://podminky.urs.cz/item/CS_URS_2023_02/998725102"/>
    <hyperlink ref="F273" r:id="rId51" display="https://podminky.urs.cz/item/CS_URS_2023_02/734200812"/>
    <hyperlink ref="F276" r:id="rId52" display="https://podminky.urs.cz/item/CS_URS_2023_02/734200821"/>
    <hyperlink ref="F279" r:id="rId53" display="https://podminky.urs.cz/item/CS_URS_2023_02/734209105"/>
    <hyperlink ref="F284" r:id="rId54" display="https://podminky.urs.cz/item/CS_URS_2023_02/734209113"/>
    <hyperlink ref="F291" r:id="rId55" display="https://podminky.urs.cz/item/CS_URS_2023_02/998734103"/>
    <hyperlink ref="F295" r:id="rId56" display="https://podminky.urs.cz/item/CS_URS_2023_02/735159240"/>
    <hyperlink ref="F300" r:id="rId57" display="https://podminky.urs.cz/item/CS_URS_2023_02/735191905"/>
    <hyperlink ref="F304" r:id="rId58" display="https://podminky.urs.cz/item/CS_URS_2023_02/763131443"/>
    <hyperlink ref="F307" r:id="rId59" display="https://podminky.urs.cz/item/CS_URS_2023_02/763131712"/>
    <hyperlink ref="F310" r:id="rId60" display="https://podminky.urs.cz/item/CS_URS_2023_02/763131714"/>
    <hyperlink ref="F313" r:id="rId61" display="https://podminky.urs.cz/item/CS_URS_2023_02/763131751"/>
    <hyperlink ref="F318" r:id="rId62" display="https://podminky.urs.cz/item/CS_URS_2023_02/763131831"/>
    <hyperlink ref="F322" r:id="rId63" display="https://podminky.urs.cz/item/CS_URS_2023_02/765115202"/>
    <hyperlink ref="F332" r:id="rId64" display="https://podminky.urs.cz/item/CS_URS_2023_02/766660001"/>
    <hyperlink ref="F347" r:id="rId65" display="https://podminky.urs.cz/item/CS_URS_2023_02/766662811"/>
    <hyperlink ref="F350" r:id="rId66" display="https://podminky.urs.cz/item/CS_URS_2023_02/766691914"/>
    <hyperlink ref="F353" r:id="rId67" display="https://podminky.urs.cz/item/CS_URS_2023_02/998766102"/>
    <hyperlink ref="F356" r:id="rId68" display="https://podminky.urs.cz/item/CS_URS_2023_02/998766102.1"/>
    <hyperlink ref="F360" r:id="rId69" display="https://podminky.urs.cz/item/CS_URS_2023_02/767851104"/>
    <hyperlink ref="F366" r:id="rId70" display="https://podminky.urs.cz/item/CS_URS_2023_02/771121011"/>
    <hyperlink ref="F369" r:id="rId71" display="https://podminky.urs.cz/item/CS_URS_2023_02/771161011"/>
    <hyperlink ref="F376" r:id="rId72" display="https://podminky.urs.cz/item/CS_URS_2023_02/771577114"/>
    <hyperlink ref="F379" r:id="rId73" display="https://podminky.urs.cz/item/CS_URS_2023_02/775141124"/>
    <hyperlink ref="F389" r:id="rId74" display="https://podminky.urs.cz/item/CS_URS_2023_02/776111116"/>
    <hyperlink ref="F392" r:id="rId75" display="https://podminky.urs.cz/item/CS_URS_2023_02/776111311"/>
    <hyperlink ref="F395" r:id="rId76" display="https://podminky.urs.cz/item/CS_URS_2023_02/776121112"/>
    <hyperlink ref="F398" r:id="rId77" display="https://podminky.urs.cz/item/CS_URS_2023_02/776141114"/>
    <hyperlink ref="F401" r:id="rId78" display="https://podminky.urs.cz/item/CS_URS_2023_02/776201812"/>
    <hyperlink ref="F404" r:id="rId79" display="https://podminky.urs.cz/item/CS_URS_2023_02/776221111"/>
    <hyperlink ref="F409" r:id="rId80" display="https://podminky.urs.cz/item/CS_URS_2023_02/776411111"/>
    <hyperlink ref="F414" r:id="rId81" display="https://podminky.urs.cz/item/CS_URS_2023_02/998776102"/>
    <hyperlink ref="F418" r:id="rId82" display="https://podminky.urs.cz/item/CS_URS_2023_02/781121011"/>
    <hyperlink ref="F423" r:id="rId83" display="https://podminky.urs.cz/item/CS_URS_2023_02/781151031"/>
    <hyperlink ref="F426" r:id="rId84" display="https://podminky.urs.cz/item/CS_URS_2023_02/781151041"/>
    <hyperlink ref="F429" r:id="rId85" display="https://podminky.urs.cz/item/CS_URS_2023_02/781474154"/>
    <hyperlink ref="F434" r:id="rId86" display="https://podminky.urs.cz/item/CS_URS_2023_02/781477114"/>
    <hyperlink ref="F437" r:id="rId87" display="https://podminky.urs.cz/item/CS_URS_2023_02/781494511"/>
    <hyperlink ref="F440" r:id="rId88" display="https://podminky.urs.cz/item/CS_URS_2023_02/781495115"/>
    <hyperlink ref="F444" r:id="rId89" display="https://podminky.urs.cz/item/CS_URS_2023_02/783301303"/>
    <hyperlink ref="F447" r:id="rId90" display="https://podminky.urs.cz/item/CS_URS_2023_02/783301401"/>
    <hyperlink ref="F450" r:id="rId91" display="https://podminky.urs.cz/item/CS_URS_2023_02/783314101"/>
    <hyperlink ref="F453" r:id="rId92" display="https://podminky.urs.cz/item/CS_URS_2023_02/783315101"/>
    <hyperlink ref="F456" r:id="rId93" display="https://podminky.urs.cz/item/CS_URS_2023_02/783317101"/>
    <hyperlink ref="F459" r:id="rId94" display="https://podminky.urs.cz/item/CS_URS_2023_02/783343101"/>
    <hyperlink ref="F463" r:id="rId95" display="https://podminky.urs.cz/item/CS_URS_2023_02/784121001"/>
    <hyperlink ref="F466" r:id="rId96" display="https://podminky.urs.cz/item/CS_URS_2023_02/784171101"/>
    <hyperlink ref="F471" r:id="rId97" display="https://podminky.urs.cz/item/CS_URS_2023_02/784171111"/>
    <hyperlink ref="F474" r:id="rId98" display="https://podminky.urs.cz/item/CS_URS_2023_02/784171121"/>
    <hyperlink ref="F477" r:id="rId99" display="https://podminky.urs.cz/item/CS_URS_2023_02/784181101"/>
    <hyperlink ref="F480" r:id="rId100" display="https://podminky.urs.cz/item/CS_URS_2023_02/784221101"/>
    <hyperlink ref="F484" r:id="rId101" display="https://podminky.urs.cz/item/CS_URS_2023_02/784221131"/>
    <hyperlink ref="F488" r:id="rId102" display="https://podminky.urs.cz/item/CS_URS_2023_02/HZS1302"/>
    <hyperlink ref="F491" r:id="rId103" display="https://podminky.urs.cz/item/CS_URS_2023_02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85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E_4.NP (VZT jen příprava)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885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5. 12. 2023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22</v>
      </c>
      <c r="F15" s="37"/>
      <c r="G15" s="37"/>
      <c r="H15" s="37"/>
      <c r="I15" s="131" t="s">
        <v>28</v>
      </c>
      <c r="J15" s="135" t="s">
        <v>29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36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37</v>
      </c>
      <c r="F24" s="37"/>
      <c r="G24" s="37"/>
      <c r="H24" s="37"/>
      <c r="I24" s="131" t="s">
        <v>28</v>
      </c>
      <c r="J24" s="135" t="s">
        <v>38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7"/>
      <c r="B27" s="138"/>
      <c r="C27" s="137"/>
      <c r="D27" s="137"/>
      <c r="E27" s="139" t="s">
        <v>40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ROUND((SUM(BE87:BE218)),  2)</f>
        <v>0</v>
      </c>
      <c r="G33" s="37"/>
      <c r="H33" s="37"/>
      <c r="I33" s="147">
        <v>0.20999999999999999</v>
      </c>
      <c r="J33" s="146">
        <f>ROUND(((SUM(BE87:BE218))*I33),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ROUND((SUM(BF87:BF218)),  2)</f>
        <v>0</v>
      </c>
      <c r="G34" s="37"/>
      <c r="H34" s="37"/>
      <c r="I34" s="147">
        <v>0.14999999999999999</v>
      </c>
      <c r="J34" s="146">
        <f>ROUND(((SUM(BF87:BF218))*I34),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ROUND((SUM(BG87:BG218)),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ROUND((SUM(BH87:BH218)),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ROUND((SUM(BI87:BI218)),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E_4.NP (VZT jen příprava)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02 - Elektro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Nemocnice ve Frýdku-Místku</v>
      </c>
      <c r="G52" s="39"/>
      <c r="H52" s="39"/>
      <c r="I52" s="31" t="s">
        <v>23</v>
      </c>
      <c r="J52" s="71" t="str">
        <f>IF(J12="","",J12)</f>
        <v>5. 12. 2023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Nemocnice ve Frýdku-Místku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Amun Pro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886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887</v>
      </c>
      <c r="E61" s="173"/>
      <c r="F61" s="173"/>
      <c r="G61" s="173"/>
      <c r="H61" s="173"/>
      <c r="I61" s="173"/>
      <c r="J61" s="174">
        <f>J89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888</v>
      </c>
      <c r="E62" s="173"/>
      <c r="F62" s="173"/>
      <c r="G62" s="173"/>
      <c r="H62" s="173"/>
      <c r="I62" s="173"/>
      <c r="J62" s="174">
        <f>J184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889</v>
      </c>
      <c r="E63" s="167"/>
      <c r="F63" s="167"/>
      <c r="G63" s="167"/>
      <c r="H63" s="167"/>
      <c r="I63" s="167"/>
      <c r="J63" s="168">
        <f>J201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890</v>
      </c>
      <c r="E64" s="173"/>
      <c r="F64" s="173"/>
      <c r="G64" s="173"/>
      <c r="H64" s="173"/>
      <c r="I64" s="173"/>
      <c r="J64" s="174">
        <f>J202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891</v>
      </c>
      <c r="E65" s="167"/>
      <c r="F65" s="167"/>
      <c r="G65" s="167"/>
      <c r="H65" s="167"/>
      <c r="I65" s="167"/>
      <c r="J65" s="168">
        <f>J211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4"/>
      <c r="C66" s="165"/>
      <c r="D66" s="166" t="s">
        <v>892</v>
      </c>
      <c r="E66" s="167"/>
      <c r="F66" s="167"/>
      <c r="G66" s="167"/>
      <c r="H66" s="167"/>
      <c r="I66" s="167"/>
      <c r="J66" s="168">
        <f>J215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0"/>
      <c r="C67" s="171"/>
      <c r="D67" s="172" t="s">
        <v>893</v>
      </c>
      <c r="E67" s="173"/>
      <c r="F67" s="173"/>
      <c r="G67" s="173"/>
      <c r="H67" s="173"/>
      <c r="I67" s="173"/>
      <c r="J67" s="174">
        <f>J216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122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E_4.NP (VZT jen příprava)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93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02 - Elektro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Nemocnice ve Frýdku-Místku</v>
      </c>
      <c r="G81" s="39"/>
      <c r="H81" s="39"/>
      <c r="I81" s="31" t="s">
        <v>23</v>
      </c>
      <c r="J81" s="71" t="str">
        <f>IF(J12="","",J12)</f>
        <v>5. 12. 2023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E15</f>
        <v>Nemocnice ve Frýdku-Místku</v>
      </c>
      <c r="G83" s="39"/>
      <c r="H83" s="39"/>
      <c r="I83" s="31" t="s">
        <v>32</v>
      </c>
      <c r="J83" s="35" t="str">
        <f>E21</f>
        <v xml:space="preserve"> 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30</v>
      </c>
      <c r="D84" s="39"/>
      <c r="E84" s="39"/>
      <c r="F84" s="26" t="str">
        <f>IF(E18="","",E18)</f>
        <v>Vyplň údaj</v>
      </c>
      <c r="G84" s="39"/>
      <c r="H84" s="39"/>
      <c r="I84" s="31" t="s">
        <v>35</v>
      </c>
      <c r="J84" s="35" t="str">
        <f>E24</f>
        <v>Amun Pro s.r.o.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6"/>
      <c r="B86" s="177"/>
      <c r="C86" s="178" t="s">
        <v>123</v>
      </c>
      <c r="D86" s="179" t="s">
        <v>60</v>
      </c>
      <c r="E86" s="179" t="s">
        <v>56</v>
      </c>
      <c r="F86" s="179" t="s">
        <v>57</v>
      </c>
      <c r="G86" s="179" t="s">
        <v>124</v>
      </c>
      <c r="H86" s="179" t="s">
        <v>125</v>
      </c>
      <c r="I86" s="179" t="s">
        <v>126</v>
      </c>
      <c r="J86" s="179" t="s">
        <v>97</v>
      </c>
      <c r="K86" s="180" t="s">
        <v>127</v>
      </c>
      <c r="L86" s="181"/>
      <c r="M86" s="91" t="s">
        <v>19</v>
      </c>
      <c r="N86" s="92" t="s">
        <v>45</v>
      </c>
      <c r="O86" s="92" t="s">
        <v>128</v>
      </c>
      <c r="P86" s="92" t="s">
        <v>129</v>
      </c>
      <c r="Q86" s="92" t="s">
        <v>130</v>
      </c>
      <c r="R86" s="92" t="s">
        <v>131</v>
      </c>
      <c r="S86" s="92" t="s">
        <v>132</v>
      </c>
      <c r="T86" s="93" t="s">
        <v>133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7"/>
      <c r="B87" s="38"/>
      <c r="C87" s="98" t="s">
        <v>134</v>
      </c>
      <c r="D87" s="39"/>
      <c r="E87" s="39"/>
      <c r="F87" s="39"/>
      <c r="G87" s="39"/>
      <c r="H87" s="39"/>
      <c r="I87" s="39"/>
      <c r="J87" s="182">
        <f>BK87</f>
        <v>0</v>
      </c>
      <c r="K87" s="39"/>
      <c r="L87" s="43"/>
      <c r="M87" s="94"/>
      <c r="N87" s="183"/>
      <c r="O87" s="95"/>
      <c r="P87" s="184">
        <f>P88+P201+P211+P215</f>
        <v>0</v>
      </c>
      <c r="Q87" s="95"/>
      <c r="R87" s="184">
        <f>R88+R201+R211+R215</f>
        <v>0.12696000000000021</v>
      </c>
      <c r="S87" s="95"/>
      <c r="T87" s="185">
        <f>T88+T201+T211+T215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74</v>
      </c>
      <c r="AU87" s="16" t="s">
        <v>98</v>
      </c>
      <c r="BK87" s="186">
        <f>BK88+BK201+BK211+BK215</f>
        <v>0</v>
      </c>
    </row>
    <row r="88" s="12" customFormat="1" ht="25.92" customHeight="1">
      <c r="A88" s="12"/>
      <c r="B88" s="187"/>
      <c r="C88" s="188"/>
      <c r="D88" s="189" t="s">
        <v>74</v>
      </c>
      <c r="E88" s="190" t="s">
        <v>257</v>
      </c>
      <c r="F88" s="190" t="s">
        <v>894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P89+P184</f>
        <v>0</v>
      </c>
      <c r="Q88" s="195"/>
      <c r="R88" s="196">
        <f>R89+R184</f>
        <v>0.12576000000000021</v>
      </c>
      <c r="S88" s="195"/>
      <c r="T88" s="197">
        <f>T89+T184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85</v>
      </c>
      <c r="AT88" s="199" t="s">
        <v>74</v>
      </c>
      <c r="AU88" s="199" t="s">
        <v>75</v>
      </c>
      <c r="AY88" s="198" t="s">
        <v>137</v>
      </c>
      <c r="BK88" s="200">
        <f>BK89+BK184</f>
        <v>0</v>
      </c>
    </row>
    <row r="89" s="12" customFormat="1" ht="22.8" customHeight="1">
      <c r="A89" s="12"/>
      <c r="B89" s="187"/>
      <c r="C89" s="188"/>
      <c r="D89" s="189" t="s">
        <v>74</v>
      </c>
      <c r="E89" s="201" t="s">
        <v>895</v>
      </c>
      <c r="F89" s="201" t="s">
        <v>896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SUM(P90:P183)</f>
        <v>0</v>
      </c>
      <c r="Q89" s="195"/>
      <c r="R89" s="196">
        <f>SUM(R90:R183)</f>
        <v>0.1007800000000002</v>
      </c>
      <c r="S89" s="195"/>
      <c r="T89" s="197">
        <f>SUM(T90:T183)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85</v>
      </c>
      <c r="AT89" s="199" t="s">
        <v>74</v>
      </c>
      <c r="AU89" s="199" t="s">
        <v>83</v>
      </c>
      <c r="AY89" s="198" t="s">
        <v>137</v>
      </c>
      <c r="BK89" s="200">
        <f>SUM(BK90:BK183)</f>
        <v>0</v>
      </c>
    </row>
    <row r="90" s="2" customFormat="1" ht="16.5" customHeight="1">
      <c r="A90" s="37"/>
      <c r="B90" s="38"/>
      <c r="C90" s="203" t="s">
        <v>83</v>
      </c>
      <c r="D90" s="203" t="s">
        <v>140</v>
      </c>
      <c r="E90" s="204" t="s">
        <v>897</v>
      </c>
      <c r="F90" s="205" t="s">
        <v>898</v>
      </c>
      <c r="G90" s="206" t="s">
        <v>264</v>
      </c>
      <c r="H90" s="207">
        <v>22</v>
      </c>
      <c r="I90" s="208"/>
      <c r="J90" s="209">
        <f>ROUND(I90*H90,2)</f>
        <v>0</v>
      </c>
      <c r="K90" s="205" t="s">
        <v>19</v>
      </c>
      <c r="L90" s="43"/>
      <c r="M90" s="210" t="s">
        <v>19</v>
      </c>
      <c r="N90" s="211" t="s">
        <v>46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234</v>
      </c>
      <c r="AT90" s="214" t="s">
        <v>140</v>
      </c>
      <c r="AU90" s="214" t="s">
        <v>85</v>
      </c>
      <c r="AY90" s="16" t="s">
        <v>137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83</v>
      </c>
      <c r="BK90" s="215">
        <f>ROUND(I90*H90,2)</f>
        <v>0</v>
      </c>
      <c r="BL90" s="16" t="s">
        <v>234</v>
      </c>
      <c r="BM90" s="214" t="s">
        <v>85</v>
      </c>
    </row>
    <row r="91" s="2" customFormat="1">
      <c r="A91" s="37"/>
      <c r="B91" s="38"/>
      <c r="C91" s="39"/>
      <c r="D91" s="216" t="s">
        <v>147</v>
      </c>
      <c r="E91" s="39"/>
      <c r="F91" s="217" t="s">
        <v>898</v>
      </c>
      <c r="G91" s="39"/>
      <c r="H91" s="39"/>
      <c r="I91" s="218"/>
      <c r="J91" s="39"/>
      <c r="K91" s="39"/>
      <c r="L91" s="43"/>
      <c r="M91" s="219"/>
      <c r="N91" s="220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147</v>
      </c>
      <c r="AU91" s="16" t="s">
        <v>85</v>
      </c>
    </row>
    <row r="92" s="2" customFormat="1" ht="16.5" customHeight="1">
      <c r="A92" s="37"/>
      <c r="B92" s="38"/>
      <c r="C92" s="223" t="s">
        <v>85</v>
      </c>
      <c r="D92" s="223" t="s">
        <v>189</v>
      </c>
      <c r="E92" s="224" t="s">
        <v>899</v>
      </c>
      <c r="F92" s="225" t="s">
        <v>900</v>
      </c>
      <c r="G92" s="226" t="s">
        <v>264</v>
      </c>
      <c r="H92" s="227">
        <v>23.100000000000001</v>
      </c>
      <c r="I92" s="228"/>
      <c r="J92" s="229">
        <f>ROUND(I92*H92,2)</f>
        <v>0</v>
      </c>
      <c r="K92" s="225" t="s">
        <v>19</v>
      </c>
      <c r="L92" s="230"/>
      <c r="M92" s="231" t="s">
        <v>19</v>
      </c>
      <c r="N92" s="232" t="s">
        <v>46</v>
      </c>
      <c r="O92" s="83"/>
      <c r="P92" s="212">
        <f>O92*H92</f>
        <v>0</v>
      </c>
      <c r="Q92" s="212">
        <v>9.9567099567099602E-06</v>
      </c>
      <c r="R92" s="212">
        <f>Q92*H92</f>
        <v>0.00023000000000000009</v>
      </c>
      <c r="S92" s="212">
        <v>0</v>
      </c>
      <c r="T92" s="213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332</v>
      </c>
      <c r="AT92" s="214" t="s">
        <v>189</v>
      </c>
      <c r="AU92" s="214" t="s">
        <v>85</v>
      </c>
      <c r="AY92" s="16" t="s">
        <v>137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83</v>
      </c>
      <c r="BK92" s="215">
        <f>ROUND(I92*H92,2)</f>
        <v>0</v>
      </c>
      <c r="BL92" s="16" t="s">
        <v>234</v>
      </c>
      <c r="BM92" s="214" t="s">
        <v>145</v>
      </c>
    </row>
    <row r="93" s="2" customFormat="1">
      <c r="A93" s="37"/>
      <c r="B93" s="38"/>
      <c r="C93" s="39"/>
      <c r="D93" s="216" t="s">
        <v>147</v>
      </c>
      <c r="E93" s="39"/>
      <c r="F93" s="217" t="s">
        <v>900</v>
      </c>
      <c r="G93" s="39"/>
      <c r="H93" s="39"/>
      <c r="I93" s="218"/>
      <c r="J93" s="39"/>
      <c r="K93" s="39"/>
      <c r="L93" s="43"/>
      <c r="M93" s="219"/>
      <c r="N93" s="220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147</v>
      </c>
      <c r="AU93" s="16" t="s">
        <v>85</v>
      </c>
    </row>
    <row r="94" s="2" customFormat="1" ht="16.5" customHeight="1">
      <c r="A94" s="37"/>
      <c r="B94" s="38"/>
      <c r="C94" s="203" t="s">
        <v>138</v>
      </c>
      <c r="D94" s="203" t="s">
        <v>140</v>
      </c>
      <c r="E94" s="204" t="s">
        <v>901</v>
      </c>
      <c r="F94" s="205" t="s">
        <v>902</v>
      </c>
      <c r="G94" s="206" t="s">
        <v>264</v>
      </c>
      <c r="H94" s="207">
        <v>6</v>
      </c>
      <c r="I94" s="208"/>
      <c r="J94" s="209">
        <f>ROUND(I94*H94,2)</f>
        <v>0</v>
      </c>
      <c r="K94" s="205" t="s">
        <v>19</v>
      </c>
      <c r="L94" s="43"/>
      <c r="M94" s="210" t="s">
        <v>19</v>
      </c>
      <c r="N94" s="211" t="s">
        <v>46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234</v>
      </c>
      <c r="AT94" s="214" t="s">
        <v>140</v>
      </c>
      <c r="AU94" s="214" t="s">
        <v>85</v>
      </c>
      <c r="AY94" s="16" t="s">
        <v>137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83</v>
      </c>
      <c r="BK94" s="215">
        <f>ROUND(I94*H94,2)</f>
        <v>0</v>
      </c>
      <c r="BL94" s="16" t="s">
        <v>234</v>
      </c>
      <c r="BM94" s="214" t="s">
        <v>168</v>
      </c>
    </row>
    <row r="95" s="2" customFormat="1">
      <c r="A95" s="37"/>
      <c r="B95" s="38"/>
      <c r="C95" s="39"/>
      <c r="D95" s="216" t="s">
        <v>147</v>
      </c>
      <c r="E95" s="39"/>
      <c r="F95" s="217" t="s">
        <v>902</v>
      </c>
      <c r="G95" s="39"/>
      <c r="H95" s="39"/>
      <c r="I95" s="218"/>
      <c r="J95" s="39"/>
      <c r="K95" s="39"/>
      <c r="L95" s="43"/>
      <c r="M95" s="219"/>
      <c r="N95" s="220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147</v>
      </c>
      <c r="AU95" s="16" t="s">
        <v>85</v>
      </c>
    </row>
    <row r="96" s="2" customFormat="1" ht="16.5" customHeight="1">
      <c r="A96" s="37"/>
      <c r="B96" s="38"/>
      <c r="C96" s="223" t="s">
        <v>145</v>
      </c>
      <c r="D96" s="223" t="s">
        <v>189</v>
      </c>
      <c r="E96" s="224" t="s">
        <v>903</v>
      </c>
      <c r="F96" s="225" t="s">
        <v>904</v>
      </c>
      <c r="G96" s="226" t="s">
        <v>264</v>
      </c>
      <c r="H96" s="227">
        <v>6</v>
      </c>
      <c r="I96" s="228"/>
      <c r="J96" s="229">
        <f>ROUND(I96*H96,2)</f>
        <v>0</v>
      </c>
      <c r="K96" s="225" t="s">
        <v>19</v>
      </c>
      <c r="L96" s="230"/>
      <c r="M96" s="231" t="s">
        <v>19</v>
      </c>
      <c r="N96" s="232" t="s">
        <v>46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332</v>
      </c>
      <c r="AT96" s="214" t="s">
        <v>189</v>
      </c>
      <c r="AU96" s="214" t="s">
        <v>85</v>
      </c>
      <c r="AY96" s="16" t="s">
        <v>137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83</v>
      </c>
      <c r="BK96" s="215">
        <f>ROUND(I96*H96,2)</f>
        <v>0</v>
      </c>
      <c r="BL96" s="16" t="s">
        <v>234</v>
      </c>
      <c r="BM96" s="214" t="s">
        <v>188</v>
      </c>
    </row>
    <row r="97" s="2" customFormat="1">
      <c r="A97" s="37"/>
      <c r="B97" s="38"/>
      <c r="C97" s="39"/>
      <c r="D97" s="216" t="s">
        <v>147</v>
      </c>
      <c r="E97" s="39"/>
      <c r="F97" s="217" t="s">
        <v>904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147</v>
      </c>
      <c r="AU97" s="16" t="s">
        <v>85</v>
      </c>
    </row>
    <row r="98" s="2" customFormat="1" ht="16.5" customHeight="1">
      <c r="A98" s="37"/>
      <c r="B98" s="38"/>
      <c r="C98" s="203" t="s">
        <v>170</v>
      </c>
      <c r="D98" s="203" t="s">
        <v>140</v>
      </c>
      <c r="E98" s="204" t="s">
        <v>905</v>
      </c>
      <c r="F98" s="205" t="s">
        <v>906</v>
      </c>
      <c r="G98" s="206" t="s">
        <v>184</v>
      </c>
      <c r="H98" s="207">
        <v>32</v>
      </c>
      <c r="I98" s="208"/>
      <c r="J98" s="209">
        <f>ROUND(I98*H98,2)</f>
        <v>0</v>
      </c>
      <c r="K98" s="205" t="s">
        <v>19</v>
      </c>
      <c r="L98" s="43"/>
      <c r="M98" s="210" t="s">
        <v>19</v>
      </c>
      <c r="N98" s="211" t="s">
        <v>46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234</v>
      </c>
      <c r="AT98" s="214" t="s">
        <v>140</v>
      </c>
      <c r="AU98" s="214" t="s">
        <v>85</v>
      </c>
      <c r="AY98" s="16" t="s">
        <v>137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83</v>
      </c>
      <c r="BK98" s="215">
        <f>ROUND(I98*H98,2)</f>
        <v>0</v>
      </c>
      <c r="BL98" s="16" t="s">
        <v>234</v>
      </c>
      <c r="BM98" s="214" t="s">
        <v>198</v>
      </c>
    </row>
    <row r="99" s="2" customFormat="1">
      <c r="A99" s="37"/>
      <c r="B99" s="38"/>
      <c r="C99" s="39"/>
      <c r="D99" s="216" t="s">
        <v>147</v>
      </c>
      <c r="E99" s="39"/>
      <c r="F99" s="217" t="s">
        <v>906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147</v>
      </c>
      <c r="AU99" s="16" t="s">
        <v>85</v>
      </c>
    </row>
    <row r="100" s="2" customFormat="1" ht="16.5" customHeight="1">
      <c r="A100" s="37"/>
      <c r="B100" s="38"/>
      <c r="C100" s="223" t="s">
        <v>168</v>
      </c>
      <c r="D100" s="223" t="s">
        <v>189</v>
      </c>
      <c r="E100" s="224" t="s">
        <v>907</v>
      </c>
      <c r="F100" s="225" t="s">
        <v>908</v>
      </c>
      <c r="G100" s="226" t="s">
        <v>184</v>
      </c>
      <c r="H100" s="227">
        <v>28</v>
      </c>
      <c r="I100" s="228"/>
      <c r="J100" s="229">
        <f>ROUND(I100*H100,2)</f>
        <v>0</v>
      </c>
      <c r="K100" s="225" t="s">
        <v>19</v>
      </c>
      <c r="L100" s="230"/>
      <c r="M100" s="231" t="s">
        <v>19</v>
      </c>
      <c r="N100" s="232" t="s">
        <v>46</v>
      </c>
      <c r="O100" s="83"/>
      <c r="P100" s="212">
        <f>O100*H100</f>
        <v>0</v>
      </c>
      <c r="Q100" s="212">
        <v>4.0000000000000003E-05</v>
      </c>
      <c r="R100" s="212">
        <f>Q100*H100</f>
        <v>0.0011200000000000001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332</v>
      </c>
      <c r="AT100" s="214" t="s">
        <v>189</v>
      </c>
      <c r="AU100" s="214" t="s">
        <v>85</v>
      </c>
      <c r="AY100" s="16" t="s">
        <v>137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83</v>
      </c>
      <c r="BK100" s="215">
        <f>ROUND(I100*H100,2)</f>
        <v>0</v>
      </c>
      <c r="BL100" s="16" t="s">
        <v>234</v>
      </c>
      <c r="BM100" s="214" t="s">
        <v>210</v>
      </c>
    </row>
    <row r="101" s="2" customFormat="1">
      <c r="A101" s="37"/>
      <c r="B101" s="38"/>
      <c r="C101" s="39"/>
      <c r="D101" s="216" t="s">
        <v>147</v>
      </c>
      <c r="E101" s="39"/>
      <c r="F101" s="217" t="s">
        <v>908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147</v>
      </c>
      <c r="AU101" s="16" t="s">
        <v>85</v>
      </c>
    </row>
    <row r="102" s="2" customFormat="1" ht="16.5" customHeight="1">
      <c r="A102" s="37"/>
      <c r="B102" s="38"/>
      <c r="C102" s="223" t="s">
        <v>181</v>
      </c>
      <c r="D102" s="223" t="s">
        <v>189</v>
      </c>
      <c r="E102" s="224" t="s">
        <v>909</v>
      </c>
      <c r="F102" s="225" t="s">
        <v>910</v>
      </c>
      <c r="G102" s="226" t="s">
        <v>184</v>
      </c>
      <c r="H102" s="227">
        <v>4</v>
      </c>
      <c r="I102" s="228"/>
      <c r="J102" s="229">
        <f>ROUND(I102*H102,2)</f>
        <v>0</v>
      </c>
      <c r="K102" s="225" t="s">
        <v>19</v>
      </c>
      <c r="L102" s="230"/>
      <c r="M102" s="231" t="s">
        <v>19</v>
      </c>
      <c r="N102" s="232" t="s">
        <v>46</v>
      </c>
      <c r="O102" s="83"/>
      <c r="P102" s="212">
        <f>O102*H102</f>
        <v>0</v>
      </c>
      <c r="Q102" s="212">
        <v>9.0000000000000006E-05</v>
      </c>
      <c r="R102" s="212">
        <f>Q102*H102</f>
        <v>0.00036000000000000002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332</v>
      </c>
      <c r="AT102" s="214" t="s">
        <v>189</v>
      </c>
      <c r="AU102" s="214" t="s">
        <v>85</v>
      </c>
      <c r="AY102" s="16" t="s">
        <v>137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83</v>
      </c>
      <c r="BK102" s="215">
        <f>ROUND(I102*H102,2)</f>
        <v>0</v>
      </c>
      <c r="BL102" s="16" t="s">
        <v>234</v>
      </c>
      <c r="BM102" s="214" t="s">
        <v>221</v>
      </c>
    </row>
    <row r="103" s="2" customFormat="1">
      <c r="A103" s="37"/>
      <c r="B103" s="38"/>
      <c r="C103" s="39"/>
      <c r="D103" s="216" t="s">
        <v>147</v>
      </c>
      <c r="E103" s="39"/>
      <c r="F103" s="217" t="s">
        <v>910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147</v>
      </c>
      <c r="AU103" s="16" t="s">
        <v>85</v>
      </c>
    </row>
    <row r="104" s="2" customFormat="1" ht="21.75" customHeight="1">
      <c r="A104" s="37"/>
      <c r="B104" s="38"/>
      <c r="C104" s="203" t="s">
        <v>188</v>
      </c>
      <c r="D104" s="203" t="s">
        <v>140</v>
      </c>
      <c r="E104" s="204" t="s">
        <v>911</v>
      </c>
      <c r="F104" s="205" t="s">
        <v>912</v>
      </c>
      <c r="G104" s="206" t="s">
        <v>264</v>
      </c>
      <c r="H104" s="207">
        <v>18</v>
      </c>
      <c r="I104" s="208"/>
      <c r="J104" s="209">
        <f>ROUND(I104*H104,2)</f>
        <v>0</v>
      </c>
      <c r="K104" s="205" t="s">
        <v>19</v>
      </c>
      <c r="L104" s="43"/>
      <c r="M104" s="210" t="s">
        <v>19</v>
      </c>
      <c r="N104" s="211" t="s">
        <v>46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234</v>
      </c>
      <c r="AT104" s="214" t="s">
        <v>140</v>
      </c>
      <c r="AU104" s="214" t="s">
        <v>85</v>
      </c>
      <c r="AY104" s="16" t="s">
        <v>137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83</v>
      </c>
      <c r="BK104" s="215">
        <f>ROUND(I104*H104,2)</f>
        <v>0</v>
      </c>
      <c r="BL104" s="16" t="s">
        <v>234</v>
      </c>
      <c r="BM104" s="214" t="s">
        <v>234</v>
      </c>
    </row>
    <row r="105" s="2" customFormat="1">
      <c r="A105" s="37"/>
      <c r="B105" s="38"/>
      <c r="C105" s="39"/>
      <c r="D105" s="216" t="s">
        <v>147</v>
      </c>
      <c r="E105" s="39"/>
      <c r="F105" s="217" t="s">
        <v>912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147</v>
      </c>
      <c r="AU105" s="16" t="s">
        <v>85</v>
      </c>
    </row>
    <row r="106" s="2" customFormat="1" ht="16.5" customHeight="1">
      <c r="A106" s="37"/>
      <c r="B106" s="38"/>
      <c r="C106" s="223" t="s">
        <v>193</v>
      </c>
      <c r="D106" s="223" t="s">
        <v>189</v>
      </c>
      <c r="E106" s="224" t="s">
        <v>913</v>
      </c>
      <c r="F106" s="225" t="s">
        <v>914</v>
      </c>
      <c r="G106" s="226" t="s">
        <v>264</v>
      </c>
      <c r="H106" s="227">
        <v>20.699999999999999</v>
      </c>
      <c r="I106" s="228"/>
      <c r="J106" s="229">
        <f>ROUND(I106*H106,2)</f>
        <v>0</v>
      </c>
      <c r="K106" s="225" t="s">
        <v>19</v>
      </c>
      <c r="L106" s="230"/>
      <c r="M106" s="231" t="s">
        <v>19</v>
      </c>
      <c r="N106" s="232" t="s">
        <v>46</v>
      </c>
      <c r="O106" s="83"/>
      <c r="P106" s="212">
        <f>O106*H106</f>
        <v>0</v>
      </c>
      <c r="Q106" s="212">
        <v>0.00021980676328502399</v>
      </c>
      <c r="R106" s="212">
        <f>Q106*H106</f>
        <v>0.0045499999999999968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332</v>
      </c>
      <c r="AT106" s="214" t="s">
        <v>189</v>
      </c>
      <c r="AU106" s="214" t="s">
        <v>85</v>
      </c>
      <c r="AY106" s="16" t="s">
        <v>137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83</v>
      </c>
      <c r="BK106" s="215">
        <f>ROUND(I106*H106,2)</f>
        <v>0</v>
      </c>
      <c r="BL106" s="16" t="s">
        <v>234</v>
      </c>
      <c r="BM106" s="214" t="s">
        <v>244</v>
      </c>
    </row>
    <row r="107" s="2" customFormat="1">
      <c r="A107" s="37"/>
      <c r="B107" s="38"/>
      <c r="C107" s="39"/>
      <c r="D107" s="216" t="s">
        <v>147</v>
      </c>
      <c r="E107" s="39"/>
      <c r="F107" s="217" t="s">
        <v>914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147</v>
      </c>
      <c r="AU107" s="16" t="s">
        <v>85</v>
      </c>
    </row>
    <row r="108" s="2" customFormat="1" ht="16.5" customHeight="1">
      <c r="A108" s="37"/>
      <c r="B108" s="38"/>
      <c r="C108" s="203" t="s">
        <v>198</v>
      </c>
      <c r="D108" s="203" t="s">
        <v>140</v>
      </c>
      <c r="E108" s="204" t="s">
        <v>915</v>
      </c>
      <c r="F108" s="205" t="s">
        <v>916</v>
      </c>
      <c r="G108" s="206" t="s">
        <v>264</v>
      </c>
      <c r="H108" s="207">
        <v>473</v>
      </c>
      <c r="I108" s="208"/>
      <c r="J108" s="209">
        <f>ROUND(I108*H108,2)</f>
        <v>0</v>
      </c>
      <c r="K108" s="205" t="s">
        <v>19</v>
      </c>
      <c r="L108" s="43"/>
      <c r="M108" s="210" t="s">
        <v>19</v>
      </c>
      <c r="N108" s="211" t="s">
        <v>46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234</v>
      </c>
      <c r="AT108" s="214" t="s">
        <v>140</v>
      </c>
      <c r="AU108" s="214" t="s">
        <v>85</v>
      </c>
      <c r="AY108" s="16" t="s">
        <v>137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83</v>
      </c>
      <c r="BK108" s="215">
        <f>ROUND(I108*H108,2)</f>
        <v>0</v>
      </c>
      <c r="BL108" s="16" t="s">
        <v>234</v>
      </c>
      <c r="BM108" s="214" t="s">
        <v>261</v>
      </c>
    </row>
    <row r="109" s="2" customFormat="1">
      <c r="A109" s="37"/>
      <c r="B109" s="38"/>
      <c r="C109" s="39"/>
      <c r="D109" s="216" t="s">
        <v>147</v>
      </c>
      <c r="E109" s="39"/>
      <c r="F109" s="217" t="s">
        <v>916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147</v>
      </c>
      <c r="AU109" s="16" t="s">
        <v>85</v>
      </c>
    </row>
    <row r="110" s="2" customFormat="1" ht="24.15" customHeight="1">
      <c r="A110" s="37"/>
      <c r="B110" s="38"/>
      <c r="C110" s="223" t="s">
        <v>204</v>
      </c>
      <c r="D110" s="223" t="s">
        <v>189</v>
      </c>
      <c r="E110" s="224" t="s">
        <v>917</v>
      </c>
      <c r="F110" s="225" t="s">
        <v>918</v>
      </c>
      <c r="G110" s="226" t="s">
        <v>264</v>
      </c>
      <c r="H110" s="227">
        <v>245.53299999999999</v>
      </c>
      <c r="I110" s="228"/>
      <c r="J110" s="229">
        <f>ROUND(I110*H110,2)</f>
        <v>0</v>
      </c>
      <c r="K110" s="225" t="s">
        <v>19</v>
      </c>
      <c r="L110" s="230"/>
      <c r="M110" s="231" t="s">
        <v>19</v>
      </c>
      <c r="N110" s="232" t="s">
        <v>46</v>
      </c>
      <c r="O110" s="83"/>
      <c r="P110" s="212">
        <f>O110*H110</f>
        <v>0</v>
      </c>
      <c r="Q110" s="212">
        <v>0.00013000289166833001</v>
      </c>
      <c r="R110" s="212">
        <f>Q110*H110</f>
        <v>0.031920000000000073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332</v>
      </c>
      <c r="AT110" s="214" t="s">
        <v>189</v>
      </c>
      <c r="AU110" s="214" t="s">
        <v>85</v>
      </c>
      <c r="AY110" s="16" t="s">
        <v>137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83</v>
      </c>
      <c r="BK110" s="215">
        <f>ROUND(I110*H110,2)</f>
        <v>0</v>
      </c>
      <c r="BL110" s="16" t="s">
        <v>234</v>
      </c>
      <c r="BM110" s="214" t="s">
        <v>272</v>
      </c>
    </row>
    <row r="111" s="2" customFormat="1">
      <c r="A111" s="37"/>
      <c r="B111" s="38"/>
      <c r="C111" s="39"/>
      <c r="D111" s="216" t="s">
        <v>147</v>
      </c>
      <c r="E111" s="39"/>
      <c r="F111" s="217" t="s">
        <v>918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147</v>
      </c>
      <c r="AU111" s="16" t="s">
        <v>85</v>
      </c>
    </row>
    <row r="112" s="2" customFormat="1" ht="24.15" customHeight="1">
      <c r="A112" s="37"/>
      <c r="B112" s="38"/>
      <c r="C112" s="223" t="s">
        <v>210</v>
      </c>
      <c r="D112" s="223" t="s">
        <v>189</v>
      </c>
      <c r="E112" s="224" t="s">
        <v>919</v>
      </c>
      <c r="F112" s="225" t="s">
        <v>920</v>
      </c>
      <c r="G112" s="226" t="s">
        <v>264</v>
      </c>
      <c r="H112" s="227">
        <v>298.41699999999997</v>
      </c>
      <c r="I112" s="228"/>
      <c r="J112" s="229">
        <f>ROUND(I112*H112,2)</f>
        <v>0</v>
      </c>
      <c r="K112" s="225" t="s">
        <v>19</v>
      </c>
      <c r="L112" s="230"/>
      <c r="M112" s="231" t="s">
        <v>19</v>
      </c>
      <c r="N112" s="232" t="s">
        <v>46</v>
      </c>
      <c r="O112" s="83"/>
      <c r="P112" s="212">
        <f>O112*H112</f>
        <v>0</v>
      </c>
      <c r="Q112" s="212">
        <v>0.00016999701759618299</v>
      </c>
      <c r="R112" s="212">
        <f>Q112*H112</f>
        <v>0.050730000000000136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332</v>
      </c>
      <c r="AT112" s="214" t="s">
        <v>189</v>
      </c>
      <c r="AU112" s="214" t="s">
        <v>85</v>
      </c>
      <c r="AY112" s="16" t="s">
        <v>137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83</v>
      </c>
      <c r="BK112" s="215">
        <f>ROUND(I112*H112,2)</f>
        <v>0</v>
      </c>
      <c r="BL112" s="16" t="s">
        <v>234</v>
      </c>
      <c r="BM112" s="214" t="s">
        <v>283</v>
      </c>
    </row>
    <row r="113" s="2" customFormat="1">
      <c r="A113" s="37"/>
      <c r="B113" s="38"/>
      <c r="C113" s="39"/>
      <c r="D113" s="216" t="s">
        <v>147</v>
      </c>
      <c r="E113" s="39"/>
      <c r="F113" s="217" t="s">
        <v>920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147</v>
      </c>
      <c r="AU113" s="16" t="s">
        <v>85</v>
      </c>
    </row>
    <row r="114" s="2" customFormat="1" ht="16.5" customHeight="1">
      <c r="A114" s="37"/>
      <c r="B114" s="38"/>
      <c r="C114" s="203" t="s">
        <v>215</v>
      </c>
      <c r="D114" s="203" t="s">
        <v>140</v>
      </c>
      <c r="E114" s="204" t="s">
        <v>915</v>
      </c>
      <c r="F114" s="205" t="s">
        <v>916</v>
      </c>
      <c r="G114" s="206" t="s">
        <v>264</v>
      </c>
      <c r="H114" s="207">
        <v>18</v>
      </c>
      <c r="I114" s="208"/>
      <c r="J114" s="209">
        <f>ROUND(I114*H114,2)</f>
        <v>0</v>
      </c>
      <c r="K114" s="205" t="s">
        <v>19</v>
      </c>
      <c r="L114" s="43"/>
      <c r="M114" s="210" t="s">
        <v>19</v>
      </c>
      <c r="N114" s="211" t="s">
        <v>46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234</v>
      </c>
      <c r="AT114" s="214" t="s">
        <v>140</v>
      </c>
      <c r="AU114" s="214" t="s">
        <v>85</v>
      </c>
      <c r="AY114" s="16" t="s">
        <v>137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83</v>
      </c>
      <c r="BK114" s="215">
        <f>ROUND(I114*H114,2)</f>
        <v>0</v>
      </c>
      <c r="BL114" s="16" t="s">
        <v>234</v>
      </c>
      <c r="BM114" s="214" t="s">
        <v>294</v>
      </c>
    </row>
    <row r="115" s="2" customFormat="1">
      <c r="A115" s="37"/>
      <c r="B115" s="38"/>
      <c r="C115" s="39"/>
      <c r="D115" s="216" t="s">
        <v>147</v>
      </c>
      <c r="E115" s="39"/>
      <c r="F115" s="217" t="s">
        <v>916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147</v>
      </c>
      <c r="AU115" s="16" t="s">
        <v>85</v>
      </c>
    </row>
    <row r="116" s="2" customFormat="1" ht="24.15" customHeight="1">
      <c r="A116" s="37"/>
      <c r="B116" s="38"/>
      <c r="C116" s="223" t="s">
        <v>221</v>
      </c>
      <c r="D116" s="223" t="s">
        <v>189</v>
      </c>
      <c r="E116" s="224" t="s">
        <v>921</v>
      </c>
      <c r="F116" s="225" t="s">
        <v>922</v>
      </c>
      <c r="G116" s="226" t="s">
        <v>264</v>
      </c>
      <c r="H116" s="227">
        <v>20.699999999999999</v>
      </c>
      <c r="I116" s="228"/>
      <c r="J116" s="229">
        <f>ROUND(I116*H116,2)</f>
        <v>0</v>
      </c>
      <c r="K116" s="225" t="s">
        <v>19</v>
      </c>
      <c r="L116" s="230"/>
      <c r="M116" s="231" t="s">
        <v>19</v>
      </c>
      <c r="N116" s="232" t="s">
        <v>46</v>
      </c>
      <c r="O116" s="83"/>
      <c r="P116" s="212">
        <f>O116*H116</f>
        <v>0</v>
      </c>
      <c r="Q116" s="212">
        <v>0.00021980676328502399</v>
      </c>
      <c r="R116" s="212">
        <f>Q116*H116</f>
        <v>0.0045499999999999968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332</v>
      </c>
      <c r="AT116" s="214" t="s">
        <v>189</v>
      </c>
      <c r="AU116" s="214" t="s">
        <v>85</v>
      </c>
      <c r="AY116" s="16" t="s">
        <v>137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83</v>
      </c>
      <c r="BK116" s="215">
        <f>ROUND(I116*H116,2)</f>
        <v>0</v>
      </c>
      <c r="BL116" s="16" t="s">
        <v>234</v>
      </c>
      <c r="BM116" s="214" t="s">
        <v>309</v>
      </c>
    </row>
    <row r="117" s="2" customFormat="1">
      <c r="A117" s="37"/>
      <c r="B117" s="38"/>
      <c r="C117" s="39"/>
      <c r="D117" s="216" t="s">
        <v>147</v>
      </c>
      <c r="E117" s="39"/>
      <c r="F117" s="217" t="s">
        <v>922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147</v>
      </c>
      <c r="AU117" s="16" t="s">
        <v>85</v>
      </c>
    </row>
    <row r="118" s="2" customFormat="1" ht="16.5" customHeight="1">
      <c r="A118" s="37"/>
      <c r="B118" s="38"/>
      <c r="C118" s="203" t="s">
        <v>8</v>
      </c>
      <c r="D118" s="203" t="s">
        <v>140</v>
      </c>
      <c r="E118" s="204" t="s">
        <v>915</v>
      </c>
      <c r="F118" s="205" t="s">
        <v>916</v>
      </c>
      <c r="G118" s="206" t="s">
        <v>264</v>
      </c>
      <c r="H118" s="207">
        <v>32</v>
      </c>
      <c r="I118" s="208"/>
      <c r="J118" s="209">
        <f>ROUND(I118*H118,2)</f>
        <v>0</v>
      </c>
      <c r="K118" s="205" t="s">
        <v>19</v>
      </c>
      <c r="L118" s="43"/>
      <c r="M118" s="210" t="s">
        <v>19</v>
      </c>
      <c r="N118" s="211" t="s">
        <v>46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234</v>
      </c>
      <c r="AT118" s="214" t="s">
        <v>140</v>
      </c>
      <c r="AU118" s="214" t="s">
        <v>85</v>
      </c>
      <c r="AY118" s="16" t="s">
        <v>137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83</v>
      </c>
      <c r="BK118" s="215">
        <f>ROUND(I118*H118,2)</f>
        <v>0</v>
      </c>
      <c r="BL118" s="16" t="s">
        <v>234</v>
      </c>
      <c r="BM118" s="214" t="s">
        <v>320</v>
      </c>
    </row>
    <row r="119" s="2" customFormat="1">
      <c r="A119" s="37"/>
      <c r="B119" s="38"/>
      <c r="C119" s="39"/>
      <c r="D119" s="216" t="s">
        <v>147</v>
      </c>
      <c r="E119" s="39"/>
      <c r="F119" s="217" t="s">
        <v>916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147</v>
      </c>
      <c r="AU119" s="16" t="s">
        <v>85</v>
      </c>
    </row>
    <row r="120" s="2" customFormat="1" ht="24.15" customHeight="1">
      <c r="A120" s="37"/>
      <c r="B120" s="38"/>
      <c r="C120" s="223" t="s">
        <v>234</v>
      </c>
      <c r="D120" s="223" t="s">
        <v>189</v>
      </c>
      <c r="E120" s="224" t="s">
        <v>923</v>
      </c>
      <c r="F120" s="225" t="s">
        <v>924</v>
      </c>
      <c r="G120" s="226" t="s">
        <v>264</v>
      </c>
      <c r="H120" s="227">
        <v>36.799999999999997</v>
      </c>
      <c r="I120" s="228"/>
      <c r="J120" s="229">
        <f>ROUND(I120*H120,2)</f>
        <v>0</v>
      </c>
      <c r="K120" s="225" t="s">
        <v>19</v>
      </c>
      <c r="L120" s="230"/>
      <c r="M120" s="231" t="s">
        <v>19</v>
      </c>
      <c r="N120" s="232" t="s">
        <v>46</v>
      </c>
      <c r="O120" s="83"/>
      <c r="P120" s="212">
        <f>O120*H120</f>
        <v>0</v>
      </c>
      <c r="Q120" s="212">
        <v>0.000120108695652174</v>
      </c>
      <c r="R120" s="212">
        <f>Q120*H120</f>
        <v>0.0044200000000000029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332</v>
      </c>
      <c r="AT120" s="214" t="s">
        <v>189</v>
      </c>
      <c r="AU120" s="214" t="s">
        <v>85</v>
      </c>
      <c r="AY120" s="16" t="s">
        <v>137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83</v>
      </c>
      <c r="BK120" s="215">
        <f>ROUND(I120*H120,2)</f>
        <v>0</v>
      </c>
      <c r="BL120" s="16" t="s">
        <v>234</v>
      </c>
      <c r="BM120" s="214" t="s">
        <v>332</v>
      </c>
    </row>
    <row r="121" s="2" customFormat="1">
      <c r="A121" s="37"/>
      <c r="B121" s="38"/>
      <c r="C121" s="39"/>
      <c r="D121" s="216" t="s">
        <v>147</v>
      </c>
      <c r="E121" s="39"/>
      <c r="F121" s="217" t="s">
        <v>924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147</v>
      </c>
      <c r="AU121" s="16" t="s">
        <v>85</v>
      </c>
    </row>
    <row r="122" s="2" customFormat="1" ht="16.5" customHeight="1">
      <c r="A122" s="37"/>
      <c r="B122" s="38"/>
      <c r="C122" s="203" t="s">
        <v>239</v>
      </c>
      <c r="D122" s="203" t="s">
        <v>140</v>
      </c>
      <c r="E122" s="204" t="s">
        <v>925</v>
      </c>
      <c r="F122" s="205" t="s">
        <v>926</v>
      </c>
      <c r="G122" s="206" t="s">
        <v>184</v>
      </c>
      <c r="H122" s="207">
        <v>4</v>
      </c>
      <c r="I122" s="208"/>
      <c r="J122" s="209">
        <f>ROUND(I122*H122,2)</f>
        <v>0</v>
      </c>
      <c r="K122" s="205" t="s">
        <v>19</v>
      </c>
      <c r="L122" s="43"/>
      <c r="M122" s="210" t="s">
        <v>19</v>
      </c>
      <c r="N122" s="211" t="s">
        <v>46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234</v>
      </c>
      <c r="AT122" s="214" t="s">
        <v>140</v>
      </c>
      <c r="AU122" s="214" t="s">
        <v>85</v>
      </c>
      <c r="AY122" s="16" t="s">
        <v>137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83</v>
      </c>
      <c r="BK122" s="215">
        <f>ROUND(I122*H122,2)</f>
        <v>0</v>
      </c>
      <c r="BL122" s="16" t="s">
        <v>234</v>
      </c>
      <c r="BM122" s="214" t="s">
        <v>927</v>
      </c>
    </row>
    <row r="123" s="2" customFormat="1">
      <c r="A123" s="37"/>
      <c r="B123" s="38"/>
      <c r="C123" s="39"/>
      <c r="D123" s="216" t="s">
        <v>147</v>
      </c>
      <c r="E123" s="39"/>
      <c r="F123" s="217" t="s">
        <v>926</v>
      </c>
      <c r="G123" s="39"/>
      <c r="H123" s="39"/>
      <c r="I123" s="218"/>
      <c r="J123" s="39"/>
      <c r="K123" s="39"/>
      <c r="L123" s="43"/>
      <c r="M123" s="219"/>
      <c r="N123" s="220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147</v>
      </c>
      <c r="AU123" s="16" t="s">
        <v>85</v>
      </c>
    </row>
    <row r="124" s="2" customFormat="1" ht="16.5" customHeight="1">
      <c r="A124" s="37"/>
      <c r="B124" s="38"/>
      <c r="C124" s="223" t="s">
        <v>244</v>
      </c>
      <c r="D124" s="223" t="s">
        <v>189</v>
      </c>
      <c r="E124" s="224" t="s">
        <v>928</v>
      </c>
      <c r="F124" s="225" t="s">
        <v>929</v>
      </c>
      <c r="G124" s="226" t="s">
        <v>184</v>
      </c>
      <c r="H124" s="227">
        <v>4</v>
      </c>
      <c r="I124" s="228"/>
      <c r="J124" s="229">
        <f>ROUND(I124*H124,2)</f>
        <v>0</v>
      </c>
      <c r="K124" s="225" t="s">
        <v>19</v>
      </c>
      <c r="L124" s="230"/>
      <c r="M124" s="231" t="s">
        <v>19</v>
      </c>
      <c r="N124" s="232" t="s">
        <v>46</v>
      </c>
      <c r="O124" s="83"/>
      <c r="P124" s="212">
        <f>O124*H124</f>
        <v>0</v>
      </c>
      <c r="Q124" s="212">
        <v>5.0000000000000002E-05</v>
      </c>
      <c r="R124" s="212">
        <f>Q124*H124</f>
        <v>0.00020000000000000001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332</v>
      </c>
      <c r="AT124" s="214" t="s">
        <v>189</v>
      </c>
      <c r="AU124" s="214" t="s">
        <v>85</v>
      </c>
      <c r="AY124" s="16" t="s">
        <v>137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83</v>
      </c>
      <c r="BK124" s="215">
        <f>ROUND(I124*H124,2)</f>
        <v>0</v>
      </c>
      <c r="BL124" s="16" t="s">
        <v>234</v>
      </c>
      <c r="BM124" s="214" t="s">
        <v>930</v>
      </c>
    </row>
    <row r="125" s="2" customFormat="1">
      <c r="A125" s="37"/>
      <c r="B125" s="38"/>
      <c r="C125" s="39"/>
      <c r="D125" s="216" t="s">
        <v>147</v>
      </c>
      <c r="E125" s="39"/>
      <c r="F125" s="217" t="s">
        <v>929</v>
      </c>
      <c r="G125" s="39"/>
      <c r="H125" s="39"/>
      <c r="I125" s="218"/>
      <c r="J125" s="39"/>
      <c r="K125" s="39"/>
      <c r="L125" s="43"/>
      <c r="M125" s="219"/>
      <c r="N125" s="220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147</v>
      </c>
      <c r="AU125" s="16" t="s">
        <v>85</v>
      </c>
    </row>
    <row r="126" s="2" customFormat="1" ht="16.5" customHeight="1">
      <c r="A126" s="37"/>
      <c r="B126" s="38"/>
      <c r="C126" s="203" t="s">
        <v>251</v>
      </c>
      <c r="D126" s="203" t="s">
        <v>140</v>
      </c>
      <c r="E126" s="204" t="s">
        <v>931</v>
      </c>
      <c r="F126" s="205" t="s">
        <v>932</v>
      </c>
      <c r="G126" s="206" t="s">
        <v>184</v>
      </c>
      <c r="H126" s="207">
        <v>2</v>
      </c>
      <c r="I126" s="208"/>
      <c r="J126" s="209">
        <f>ROUND(I126*H126,2)</f>
        <v>0</v>
      </c>
      <c r="K126" s="205" t="s">
        <v>19</v>
      </c>
      <c r="L126" s="43"/>
      <c r="M126" s="210" t="s">
        <v>19</v>
      </c>
      <c r="N126" s="211" t="s">
        <v>46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234</v>
      </c>
      <c r="AT126" s="214" t="s">
        <v>140</v>
      </c>
      <c r="AU126" s="214" t="s">
        <v>85</v>
      </c>
      <c r="AY126" s="16" t="s">
        <v>137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83</v>
      </c>
      <c r="BK126" s="215">
        <f>ROUND(I126*H126,2)</f>
        <v>0</v>
      </c>
      <c r="BL126" s="16" t="s">
        <v>234</v>
      </c>
      <c r="BM126" s="214" t="s">
        <v>345</v>
      </c>
    </row>
    <row r="127" s="2" customFormat="1">
      <c r="A127" s="37"/>
      <c r="B127" s="38"/>
      <c r="C127" s="39"/>
      <c r="D127" s="216" t="s">
        <v>147</v>
      </c>
      <c r="E127" s="39"/>
      <c r="F127" s="217" t="s">
        <v>932</v>
      </c>
      <c r="G127" s="39"/>
      <c r="H127" s="39"/>
      <c r="I127" s="218"/>
      <c r="J127" s="39"/>
      <c r="K127" s="39"/>
      <c r="L127" s="43"/>
      <c r="M127" s="219"/>
      <c r="N127" s="220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147</v>
      </c>
      <c r="AU127" s="16" t="s">
        <v>85</v>
      </c>
    </row>
    <row r="128" s="2" customFormat="1" ht="16.5" customHeight="1">
      <c r="A128" s="37"/>
      <c r="B128" s="38"/>
      <c r="C128" s="223" t="s">
        <v>261</v>
      </c>
      <c r="D128" s="223" t="s">
        <v>189</v>
      </c>
      <c r="E128" s="224" t="s">
        <v>933</v>
      </c>
      <c r="F128" s="225" t="s">
        <v>934</v>
      </c>
      <c r="G128" s="226" t="s">
        <v>184</v>
      </c>
      <c r="H128" s="227">
        <v>2</v>
      </c>
      <c r="I128" s="228"/>
      <c r="J128" s="229">
        <f>ROUND(I128*H128,2)</f>
        <v>0</v>
      </c>
      <c r="K128" s="225" t="s">
        <v>19</v>
      </c>
      <c r="L128" s="230"/>
      <c r="M128" s="231" t="s">
        <v>19</v>
      </c>
      <c r="N128" s="232" t="s">
        <v>46</v>
      </c>
      <c r="O128" s="83"/>
      <c r="P128" s="212">
        <f>O128*H128</f>
        <v>0</v>
      </c>
      <c r="Q128" s="212">
        <v>4.0000000000000003E-05</v>
      </c>
      <c r="R128" s="212">
        <f>Q128*H128</f>
        <v>8.0000000000000007E-05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332</v>
      </c>
      <c r="AT128" s="214" t="s">
        <v>189</v>
      </c>
      <c r="AU128" s="214" t="s">
        <v>85</v>
      </c>
      <c r="AY128" s="16" t="s">
        <v>137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83</v>
      </c>
      <c r="BK128" s="215">
        <f>ROUND(I128*H128,2)</f>
        <v>0</v>
      </c>
      <c r="BL128" s="16" t="s">
        <v>234</v>
      </c>
      <c r="BM128" s="214" t="s">
        <v>357</v>
      </c>
    </row>
    <row r="129" s="2" customFormat="1">
      <c r="A129" s="37"/>
      <c r="B129" s="38"/>
      <c r="C129" s="39"/>
      <c r="D129" s="216" t="s">
        <v>147</v>
      </c>
      <c r="E129" s="39"/>
      <c r="F129" s="217" t="s">
        <v>934</v>
      </c>
      <c r="G129" s="39"/>
      <c r="H129" s="39"/>
      <c r="I129" s="218"/>
      <c r="J129" s="39"/>
      <c r="K129" s="39"/>
      <c r="L129" s="43"/>
      <c r="M129" s="219"/>
      <c r="N129" s="220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147</v>
      </c>
      <c r="AU129" s="16" t="s">
        <v>85</v>
      </c>
    </row>
    <row r="130" s="2" customFormat="1" ht="16.5" customHeight="1">
      <c r="A130" s="37"/>
      <c r="B130" s="38"/>
      <c r="C130" s="203" t="s">
        <v>7</v>
      </c>
      <c r="D130" s="203" t="s">
        <v>140</v>
      </c>
      <c r="E130" s="204" t="s">
        <v>935</v>
      </c>
      <c r="F130" s="205" t="s">
        <v>936</v>
      </c>
      <c r="G130" s="206" t="s">
        <v>184</v>
      </c>
      <c r="H130" s="207">
        <v>1</v>
      </c>
      <c r="I130" s="208"/>
      <c r="J130" s="209">
        <f>ROUND(I130*H130,2)</f>
        <v>0</v>
      </c>
      <c r="K130" s="205" t="s">
        <v>19</v>
      </c>
      <c r="L130" s="43"/>
      <c r="M130" s="210" t="s">
        <v>19</v>
      </c>
      <c r="N130" s="211" t="s">
        <v>46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234</v>
      </c>
      <c r="AT130" s="214" t="s">
        <v>140</v>
      </c>
      <c r="AU130" s="214" t="s">
        <v>85</v>
      </c>
      <c r="AY130" s="16" t="s">
        <v>137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83</v>
      </c>
      <c r="BK130" s="215">
        <f>ROUND(I130*H130,2)</f>
        <v>0</v>
      </c>
      <c r="BL130" s="16" t="s">
        <v>234</v>
      </c>
      <c r="BM130" s="214" t="s">
        <v>369</v>
      </c>
    </row>
    <row r="131" s="2" customFormat="1">
      <c r="A131" s="37"/>
      <c r="B131" s="38"/>
      <c r="C131" s="39"/>
      <c r="D131" s="216" t="s">
        <v>147</v>
      </c>
      <c r="E131" s="39"/>
      <c r="F131" s="217" t="s">
        <v>936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147</v>
      </c>
      <c r="AU131" s="16" t="s">
        <v>85</v>
      </c>
    </row>
    <row r="132" s="2" customFormat="1" ht="16.5" customHeight="1">
      <c r="A132" s="37"/>
      <c r="B132" s="38"/>
      <c r="C132" s="223" t="s">
        <v>272</v>
      </c>
      <c r="D132" s="223" t="s">
        <v>189</v>
      </c>
      <c r="E132" s="224" t="s">
        <v>937</v>
      </c>
      <c r="F132" s="225" t="s">
        <v>938</v>
      </c>
      <c r="G132" s="226" t="s">
        <v>184</v>
      </c>
      <c r="H132" s="227">
        <v>1</v>
      </c>
      <c r="I132" s="228"/>
      <c r="J132" s="229">
        <f>ROUND(I132*H132,2)</f>
        <v>0</v>
      </c>
      <c r="K132" s="225" t="s">
        <v>19</v>
      </c>
      <c r="L132" s="230"/>
      <c r="M132" s="231" t="s">
        <v>19</v>
      </c>
      <c r="N132" s="232" t="s">
        <v>46</v>
      </c>
      <c r="O132" s="83"/>
      <c r="P132" s="212">
        <f>O132*H132</f>
        <v>0</v>
      </c>
      <c r="Q132" s="212">
        <v>5.0000000000000002E-05</v>
      </c>
      <c r="R132" s="212">
        <f>Q132*H132</f>
        <v>5.0000000000000002E-05</v>
      </c>
      <c r="S132" s="212">
        <v>0</v>
      </c>
      <c r="T132" s="21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332</v>
      </c>
      <c r="AT132" s="214" t="s">
        <v>189</v>
      </c>
      <c r="AU132" s="214" t="s">
        <v>85</v>
      </c>
      <c r="AY132" s="16" t="s">
        <v>137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83</v>
      </c>
      <c r="BK132" s="215">
        <f>ROUND(I132*H132,2)</f>
        <v>0</v>
      </c>
      <c r="BL132" s="16" t="s">
        <v>234</v>
      </c>
      <c r="BM132" s="214" t="s">
        <v>379</v>
      </c>
    </row>
    <row r="133" s="2" customFormat="1">
      <c r="A133" s="37"/>
      <c r="B133" s="38"/>
      <c r="C133" s="39"/>
      <c r="D133" s="216" t="s">
        <v>147</v>
      </c>
      <c r="E133" s="39"/>
      <c r="F133" s="217" t="s">
        <v>938</v>
      </c>
      <c r="G133" s="39"/>
      <c r="H133" s="39"/>
      <c r="I133" s="218"/>
      <c r="J133" s="39"/>
      <c r="K133" s="39"/>
      <c r="L133" s="43"/>
      <c r="M133" s="219"/>
      <c r="N133" s="220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147</v>
      </c>
      <c r="AU133" s="16" t="s">
        <v>85</v>
      </c>
    </row>
    <row r="134" s="2" customFormat="1" ht="16.5" customHeight="1">
      <c r="A134" s="37"/>
      <c r="B134" s="38"/>
      <c r="C134" s="203" t="s">
        <v>278</v>
      </c>
      <c r="D134" s="203" t="s">
        <v>140</v>
      </c>
      <c r="E134" s="204" t="s">
        <v>939</v>
      </c>
      <c r="F134" s="205" t="s">
        <v>940</v>
      </c>
      <c r="G134" s="206" t="s">
        <v>184</v>
      </c>
      <c r="H134" s="207">
        <v>2</v>
      </c>
      <c r="I134" s="208"/>
      <c r="J134" s="209">
        <f>ROUND(I134*H134,2)</f>
        <v>0</v>
      </c>
      <c r="K134" s="205" t="s">
        <v>19</v>
      </c>
      <c r="L134" s="43"/>
      <c r="M134" s="210" t="s">
        <v>19</v>
      </c>
      <c r="N134" s="211" t="s">
        <v>46</v>
      </c>
      <c r="O134" s="83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234</v>
      </c>
      <c r="AT134" s="214" t="s">
        <v>140</v>
      </c>
      <c r="AU134" s="214" t="s">
        <v>85</v>
      </c>
      <c r="AY134" s="16" t="s">
        <v>137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83</v>
      </c>
      <c r="BK134" s="215">
        <f>ROUND(I134*H134,2)</f>
        <v>0</v>
      </c>
      <c r="BL134" s="16" t="s">
        <v>234</v>
      </c>
      <c r="BM134" s="214" t="s">
        <v>390</v>
      </c>
    </row>
    <row r="135" s="2" customFormat="1">
      <c r="A135" s="37"/>
      <c r="B135" s="38"/>
      <c r="C135" s="39"/>
      <c r="D135" s="216" t="s">
        <v>147</v>
      </c>
      <c r="E135" s="39"/>
      <c r="F135" s="217" t="s">
        <v>940</v>
      </c>
      <c r="G135" s="39"/>
      <c r="H135" s="39"/>
      <c r="I135" s="218"/>
      <c r="J135" s="39"/>
      <c r="K135" s="39"/>
      <c r="L135" s="43"/>
      <c r="M135" s="219"/>
      <c r="N135" s="220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147</v>
      </c>
      <c r="AU135" s="16" t="s">
        <v>85</v>
      </c>
    </row>
    <row r="136" s="2" customFormat="1" ht="16.5" customHeight="1">
      <c r="A136" s="37"/>
      <c r="B136" s="38"/>
      <c r="C136" s="223" t="s">
        <v>283</v>
      </c>
      <c r="D136" s="223" t="s">
        <v>189</v>
      </c>
      <c r="E136" s="224" t="s">
        <v>941</v>
      </c>
      <c r="F136" s="225" t="s">
        <v>942</v>
      </c>
      <c r="G136" s="226" t="s">
        <v>19</v>
      </c>
      <c r="H136" s="227">
        <v>2</v>
      </c>
      <c r="I136" s="228"/>
      <c r="J136" s="229">
        <f>ROUND(I136*H136,2)</f>
        <v>0</v>
      </c>
      <c r="K136" s="225" t="s">
        <v>19</v>
      </c>
      <c r="L136" s="230"/>
      <c r="M136" s="231" t="s">
        <v>19</v>
      </c>
      <c r="N136" s="232" t="s">
        <v>46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332</v>
      </c>
      <c r="AT136" s="214" t="s">
        <v>189</v>
      </c>
      <c r="AU136" s="214" t="s">
        <v>85</v>
      </c>
      <c r="AY136" s="16" t="s">
        <v>137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83</v>
      </c>
      <c r="BK136" s="215">
        <f>ROUND(I136*H136,2)</f>
        <v>0</v>
      </c>
      <c r="BL136" s="16" t="s">
        <v>234</v>
      </c>
      <c r="BM136" s="214" t="s">
        <v>401</v>
      </c>
    </row>
    <row r="137" s="2" customFormat="1">
      <c r="A137" s="37"/>
      <c r="B137" s="38"/>
      <c r="C137" s="39"/>
      <c r="D137" s="216" t="s">
        <v>147</v>
      </c>
      <c r="E137" s="39"/>
      <c r="F137" s="217" t="s">
        <v>942</v>
      </c>
      <c r="G137" s="39"/>
      <c r="H137" s="39"/>
      <c r="I137" s="218"/>
      <c r="J137" s="39"/>
      <c r="K137" s="39"/>
      <c r="L137" s="43"/>
      <c r="M137" s="219"/>
      <c r="N137" s="220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147</v>
      </c>
      <c r="AU137" s="16" t="s">
        <v>85</v>
      </c>
    </row>
    <row r="138" s="2" customFormat="1" ht="21.75" customHeight="1">
      <c r="A138" s="37"/>
      <c r="B138" s="38"/>
      <c r="C138" s="203" t="s">
        <v>288</v>
      </c>
      <c r="D138" s="203" t="s">
        <v>140</v>
      </c>
      <c r="E138" s="204" t="s">
        <v>943</v>
      </c>
      <c r="F138" s="205" t="s">
        <v>944</v>
      </c>
      <c r="G138" s="206" t="s">
        <v>184</v>
      </c>
      <c r="H138" s="207">
        <v>6</v>
      </c>
      <c r="I138" s="208"/>
      <c r="J138" s="209">
        <f>ROUND(I138*H138,2)</f>
        <v>0</v>
      </c>
      <c r="K138" s="205" t="s">
        <v>19</v>
      </c>
      <c r="L138" s="43"/>
      <c r="M138" s="210" t="s">
        <v>19</v>
      </c>
      <c r="N138" s="211" t="s">
        <v>46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234</v>
      </c>
      <c r="AT138" s="214" t="s">
        <v>140</v>
      </c>
      <c r="AU138" s="214" t="s">
        <v>85</v>
      </c>
      <c r="AY138" s="16" t="s">
        <v>137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83</v>
      </c>
      <c r="BK138" s="215">
        <f>ROUND(I138*H138,2)</f>
        <v>0</v>
      </c>
      <c r="BL138" s="16" t="s">
        <v>234</v>
      </c>
      <c r="BM138" s="214" t="s">
        <v>412</v>
      </c>
    </row>
    <row r="139" s="2" customFormat="1">
      <c r="A139" s="37"/>
      <c r="B139" s="38"/>
      <c r="C139" s="39"/>
      <c r="D139" s="216" t="s">
        <v>147</v>
      </c>
      <c r="E139" s="39"/>
      <c r="F139" s="217" t="s">
        <v>944</v>
      </c>
      <c r="G139" s="39"/>
      <c r="H139" s="39"/>
      <c r="I139" s="218"/>
      <c r="J139" s="39"/>
      <c r="K139" s="39"/>
      <c r="L139" s="43"/>
      <c r="M139" s="219"/>
      <c r="N139" s="220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147</v>
      </c>
      <c r="AU139" s="16" t="s">
        <v>85</v>
      </c>
    </row>
    <row r="140" s="2" customFormat="1" ht="16.5" customHeight="1">
      <c r="A140" s="37"/>
      <c r="B140" s="38"/>
      <c r="C140" s="223" t="s">
        <v>294</v>
      </c>
      <c r="D140" s="223" t="s">
        <v>189</v>
      </c>
      <c r="E140" s="224" t="s">
        <v>945</v>
      </c>
      <c r="F140" s="225" t="s">
        <v>946</v>
      </c>
      <c r="G140" s="226" t="s">
        <v>184</v>
      </c>
      <c r="H140" s="227">
        <v>6</v>
      </c>
      <c r="I140" s="228"/>
      <c r="J140" s="229">
        <f>ROUND(I140*H140,2)</f>
        <v>0</v>
      </c>
      <c r="K140" s="225" t="s">
        <v>19</v>
      </c>
      <c r="L140" s="230"/>
      <c r="M140" s="231" t="s">
        <v>19</v>
      </c>
      <c r="N140" s="232" t="s">
        <v>46</v>
      </c>
      <c r="O140" s="83"/>
      <c r="P140" s="212">
        <f>O140*H140</f>
        <v>0</v>
      </c>
      <c r="Q140" s="212">
        <v>6.0000000000000002E-05</v>
      </c>
      <c r="R140" s="212">
        <f>Q140*H140</f>
        <v>0.00036000000000000002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332</v>
      </c>
      <c r="AT140" s="214" t="s">
        <v>189</v>
      </c>
      <c r="AU140" s="214" t="s">
        <v>85</v>
      </c>
      <c r="AY140" s="16" t="s">
        <v>137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83</v>
      </c>
      <c r="BK140" s="215">
        <f>ROUND(I140*H140,2)</f>
        <v>0</v>
      </c>
      <c r="BL140" s="16" t="s">
        <v>234</v>
      </c>
      <c r="BM140" s="214" t="s">
        <v>424</v>
      </c>
    </row>
    <row r="141" s="2" customFormat="1">
      <c r="A141" s="37"/>
      <c r="B141" s="38"/>
      <c r="C141" s="39"/>
      <c r="D141" s="216" t="s">
        <v>147</v>
      </c>
      <c r="E141" s="39"/>
      <c r="F141" s="217" t="s">
        <v>946</v>
      </c>
      <c r="G141" s="39"/>
      <c r="H141" s="39"/>
      <c r="I141" s="218"/>
      <c r="J141" s="39"/>
      <c r="K141" s="39"/>
      <c r="L141" s="43"/>
      <c r="M141" s="219"/>
      <c r="N141" s="220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147</v>
      </c>
      <c r="AU141" s="16" t="s">
        <v>85</v>
      </c>
    </row>
    <row r="142" s="2" customFormat="1" ht="16.5" customHeight="1">
      <c r="A142" s="37"/>
      <c r="B142" s="38"/>
      <c r="C142" s="223" t="s">
        <v>302</v>
      </c>
      <c r="D142" s="223" t="s">
        <v>189</v>
      </c>
      <c r="E142" s="224" t="s">
        <v>947</v>
      </c>
      <c r="F142" s="225" t="s">
        <v>948</v>
      </c>
      <c r="G142" s="226" t="s">
        <v>184</v>
      </c>
      <c r="H142" s="227">
        <v>2</v>
      </c>
      <c r="I142" s="228"/>
      <c r="J142" s="229">
        <f>ROUND(I142*H142,2)</f>
        <v>0</v>
      </c>
      <c r="K142" s="225" t="s">
        <v>19</v>
      </c>
      <c r="L142" s="230"/>
      <c r="M142" s="231" t="s">
        <v>19</v>
      </c>
      <c r="N142" s="232" t="s">
        <v>46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332</v>
      </c>
      <c r="AT142" s="214" t="s">
        <v>189</v>
      </c>
      <c r="AU142" s="214" t="s">
        <v>85</v>
      </c>
      <c r="AY142" s="16" t="s">
        <v>137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83</v>
      </c>
      <c r="BK142" s="215">
        <f>ROUND(I142*H142,2)</f>
        <v>0</v>
      </c>
      <c r="BL142" s="16" t="s">
        <v>234</v>
      </c>
      <c r="BM142" s="214" t="s">
        <v>435</v>
      </c>
    </row>
    <row r="143" s="2" customFormat="1">
      <c r="A143" s="37"/>
      <c r="B143" s="38"/>
      <c r="C143" s="39"/>
      <c r="D143" s="216" t="s">
        <v>147</v>
      </c>
      <c r="E143" s="39"/>
      <c r="F143" s="217" t="s">
        <v>948</v>
      </c>
      <c r="G143" s="39"/>
      <c r="H143" s="39"/>
      <c r="I143" s="218"/>
      <c r="J143" s="39"/>
      <c r="K143" s="39"/>
      <c r="L143" s="43"/>
      <c r="M143" s="219"/>
      <c r="N143" s="220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147</v>
      </c>
      <c r="AU143" s="16" t="s">
        <v>85</v>
      </c>
    </row>
    <row r="144" s="2" customFormat="1" ht="21.75" customHeight="1">
      <c r="A144" s="37"/>
      <c r="B144" s="38"/>
      <c r="C144" s="203" t="s">
        <v>309</v>
      </c>
      <c r="D144" s="203" t="s">
        <v>140</v>
      </c>
      <c r="E144" s="204" t="s">
        <v>949</v>
      </c>
      <c r="F144" s="205" t="s">
        <v>950</v>
      </c>
      <c r="G144" s="206" t="s">
        <v>184</v>
      </c>
      <c r="H144" s="207">
        <v>10</v>
      </c>
      <c r="I144" s="208"/>
      <c r="J144" s="209">
        <f>ROUND(I144*H144,2)</f>
        <v>0</v>
      </c>
      <c r="K144" s="205" t="s">
        <v>19</v>
      </c>
      <c r="L144" s="43"/>
      <c r="M144" s="210" t="s">
        <v>19</v>
      </c>
      <c r="N144" s="211" t="s">
        <v>46</v>
      </c>
      <c r="O144" s="83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234</v>
      </c>
      <c r="AT144" s="214" t="s">
        <v>140</v>
      </c>
      <c r="AU144" s="214" t="s">
        <v>85</v>
      </c>
      <c r="AY144" s="16" t="s">
        <v>137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83</v>
      </c>
      <c r="BK144" s="215">
        <f>ROUND(I144*H144,2)</f>
        <v>0</v>
      </c>
      <c r="BL144" s="16" t="s">
        <v>234</v>
      </c>
      <c r="BM144" s="214" t="s">
        <v>445</v>
      </c>
    </row>
    <row r="145" s="2" customFormat="1">
      <c r="A145" s="37"/>
      <c r="B145" s="38"/>
      <c r="C145" s="39"/>
      <c r="D145" s="216" t="s">
        <v>147</v>
      </c>
      <c r="E145" s="39"/>
      <c r="F145" s="217" t="s">
        <v>950</v>
      </c>
      <c r="G145" s="39"/>
      <c r="H145" s="39"/>
      <c r="I145" s="218"/>
      <c r="J145" s="39"/>
      <c r="K145" s="39"/>
      <c r="L145" s="43"/>
      <c r="M145" s="219"/>
      <c r="N145" s="220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147</v>
      </c>
      <c r="AU145" s="16" t="s">
        <v>85</v>
      </c>
    </row>
    <row r="146" s="2" customFormat="1" ht="16.5" customHeight="1">
      <c r="A146" s="37"/>
      <c r="B146" s="38"/>
      <c r="C146" s="223" t="s">
        <v>314</v>
      </c>
      <c r="D146" s="223" t="s">
        <v>189</v>
      </c>
      <c r="E146" s="224" t="s">
        <v>951</v>
      </c>
      <c r="F146" s="225" t="s">
        <v>952</v>
      </c>
      <c r="G146" s="226" t="s">
        <v>184</v>
      </c>
      <c r="H146" s="227">
        <v>10</v>
      </c>
      <c r="I146" s="228"/>
      <c r="J146" s="229">
        <f>ROUND(I146*H146,2)</f>
        <v>0</v>
      </c>
      <c r="K146" s="225" t="s">
        <v>19</v>
      </c>
      <c r="L146" s="230"/>
      <c r="M146" s="231" t="s">
        <v>19</v>
      </c>
      <c r="N146" s="232" t="s">
        <v>46</v>
      </c>
      <c r="O146" s="83"/>
      <c r="P146" s="212">
        <f>O146*H146</f>
        <v>0</v>
      </c>
      <c r="Q146" s="212">
        <v>0.00010000000000000001</v>
      </c>
      <c r="R146" s="212">
        <f>Q146*H146</f>
        <v>0.001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332</v>
      </c>
      <c r="AT146" s="214" t="s">
        <v>189</v>
      </c>
      <c r="AU146" s="214" t="s">
        <v>85</v>
      </c>
      <c r="AY146" s="16" t="s">
        <v>137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83</v>
      </c>
      <c r="BK146" s="215">
        <f>ROUND(I146*H146,2)</f>
        <v>0</v>
      </c>
      <c r="BL146" s="16" t="s">
        <v>234</v>
      </c>
      <c r="BM146" s="214" t="s">
        <v>953</v>
      </c>
    </row>
    <row r="147" s="2" customFormat="1">
      <c r="A147" s="37"/>
      <c r="B147" s="38"/>
      <c r="C147" s="39"/>
      <c r="D147" s="216" t="s">
        <v>147</v>
      </c>
      <c r="E147" s="39"/>
      <c r="F147" s="217" t="s">
        <v>952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147</v>
      </c>
      <c r="AU147" s="16" t="s">
        <v>85</v>
      </c>
    </row>
    <row r="148" s="2" customFormat="1" ht="21.75" customHeight="1">
      <c r="A148" s="37"/>
      <c r="B148" s="38"/>
      <c r="C148" s="203" t="s">
        <v>320</v>
      </c>
      <c r="D148" s="203" t="s">
        <v>140</v>
      </c>
      <c r="E148" s="204" t="s">
        <v>954</v>
      </c>
      <c r="F148" s="205" t="s">
        <v>955</v>
      </c>
      <c r="G148" s="206" t="s">
        <v>184</v>
      </c>
      <c r="H148" s="207">
        <v>2</v>
      </c>
      <c r="I148" s="208"/>
      <c r="J148" s="209">
        <f>ROUND(I148*H148,2)</f>
        <v>0</v>
      </c>
      <c r="K148" s="205" t="s">
        <v>19</v>
      </c>
      <c r="L148" s="43"/>
      <c r="M148" s="210" t="s">
        <v>19</v>
      </c>
      <c r="N148" s="211" t="s">
        <v>46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234</v>
      </c>
      <c r="AT148" s="214" t="s">
        <v>140</v>
      </c>
      <c r="AU148" s="214" t="s">
        <v>85</v>
      </c>
      <c r="AY148" s="16" t="s">
        <v>137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83</v>
      </c>
      <c r="BK148" s="215">
        <f>ROUND(I148*H148,2)</f>
        <v>0</v>
      </c>
      <c r="BL148" s="16" t="s">
        <v>234</v>
      </c>
      <c r="BM148" s="214" t="s">
        <v>956</v>
      </c>
    </row>
    <row r="149" s="2" customFormat="1">
      <c r="A149" s="37"/>
      <c r="B149" s="38"/>
      <c r="C149" s="39"/>
      <c r="D149" s="216" t="s">
        <v>147</v>
      </c>
      <c r="E149" s="39"/>
      <c r="F149" s="217" t="s">
        <v>955</v>
      </c>
      <c r="G149" s="39"/>
      <c r="H149" s="39"/>
      <c r="I149" s="218"/>
      <c r="J149" s="39"/>
      <c r="K149" s="39"/>
      <c r="L149" s="43"/>
      <c r="M149" s="219"/>
      <c r="N149" s="220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147</v>
      </c>
      <c r="AU149" s="16" t="s">
        <v>85</v>
      </c>
    </row>
    <row r="150" s="2" customFormat="1" ht="16.5" customHeight="1">
      <c r="A150" s="37"/>
      <c r="B150" s="38"/>
      <c r="C150" s="223" t="s">
        <v>326</v>
      </c>
      <c r="D150" s="223" t="s">
        <v>189</v>
      </c>
      <c r="E150" s="224" t="s">
        <v>957</v>
      </c>
      <c r="F150" s="225" t="s">
        <v>958</v>
      </c>
      <c r="G150" s="226" t="s">
        <v>184</v>
      </c>
      <c r="H150" s="227">
        <v>2</v>
      </c>
      <c r="I150" s="228"/>
      <c r="J150" s="229">
        <f>ROUND(I150*H150,2)</f>
        <v>0</v>
      </c>
      <c r="K150" s="225" t="s">
        <v>19</v>
      </c>
      <c r="L150" s="230"/>
      <c r="M150" s="231" t="s">
        <v>19</v>
      </c>
      <c r="N150" s="232" t="s">
        <v>46</v>
      </c>
      <c r="O150" s="83"/>
      <c r="P150" s="212">
        <f>O150*H150</f>
        <v>0</v>
      </c>
      <c r="Q150" s="212">
        <v>0.00010000000000000001</v>
      </c>
      <c r="R150" s="212">
        <f>Q150*H150</f>
        <v>0.00020000000000000001</v>
      </c>
      <c r="S150" s="212">
        <v>0</v>
      </c>
      <c r="T150" s="21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332</v>
      </c>
      <c r="AT150" s="214" t="s">
        <v>189</v>
      </c>
      <c r="AU150" s="214" t="s">
        <v>85</v>
      </c>
      <c r="AY150" s="16" t="s">
        <v>137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83</v>
      </c>
      <c r="BK150" s="215">
        <f>ROUND(I150*H150,2)</f>
        <v>0</v>
      </c>
      <c r="BL150" s="16" t="s">
        <v>234</v>
      </c>
      <c r="BM150" s="214" t="s">
        <v>959</v>
      </c>
    </row>
    <row r="151" s="2" customFormat="1">
      <c r="A151" s="37"/>
      <c r="B151" s="38"/>
      <c r="C151" s="39"/>
      <c r="D151" s="216" t="s">
        <v>147</v>
      </c>
      <c r="E151" s="39"/>
      <c r="F151" s="217" t="s">
        <v>958</v>
      </c>
      <c r="G151" s="39"/>
      <c r="H151" s="39"/>
      <c r="I151" s="218"/>
      <c r="J151" s="39"/>
      <c r="K151" s="39"/>
      <c r="L151" s="43"/>
      <c r="M151" s="219"/>
      <c r="N151" s="220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147</v>
      </c>
      <c r="AU151" s="16" t="s">
        <v>85</v>
      </c>
    </row>
    <row r="152" s="2" customFormat="1" ht="16.5" customHeight="1">
      <c r="A152" s="37"/>
      <c r="B152" s="38"/>
      <c r="C152" s="203" t="s">
        <v>332</v>
      </c>
      <c r="D152" s="203" t="s">
        <v>140</v>
      </c>
      <c r="E152" s="204" t="s">
        <v>960</v>
      </c>
      <c r="F152" s="205" t="s">
        <v>961</v>
      </c>
      <c r="G152" s="206" t="s">
        <v>184</v>
      </c>
      <c r="H152" s="207">
        <v>1</v>
      </c>
      <c r="I152" s="208"/>
      <c r="J152" s="209">
        <f>ROUND(I152*H152,2)</f>
        <v>0</v>
      </c>
      <c r="K152" s="205" t="s">
        <v>19</v>
      </c>
      <c r="L152" s="43"/>
      <c r="M152" s="210" t="s">
        <v>19</v>
      </c>
      <c r="N152" s="211" t="s">
        <v>46</v>
      </c>
      <c r="O152" s="83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234</v>
      </c>
      <c r="AT152" s="214" t="s">
        <v>140</v>
      </c>
      <c r="AU152" s="214" t="s">
        <v>85</v>
      </c>
      <c r="AY152" s="16" t="s">
        <v>137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83</v>
      </c>
      <c r="BK152" s="215">
        <f>ROUND(I152*H152,2)</f>
        <v>0</v>
      </c>
      <c r="BL152" s="16" t="s">
        <v>234</v>
      </c>
      <c r="BM152" s="214" t="s">
        <v>459</v>
      </c>
    </row>
    <row r="153" s="2" customFormat="1">
      <c r="A153" s="37"/>
      <c r="B153" s="38"/>
      <c r="C153" s="39"/>
      <c r="D153" s="216" t="s">
        <v>147</v>
      </c>
      <c r="E153" s="39"/>
      <c r="F153" s="217" t="s">
        <v>961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147</v>
      </c>
      <c r="AU153" s="16" t="s">
        <v>85</v>
      </c>
    </row>
    <row r="154" s="2" customFormat="1" ht="16.5" customHeight="1">
      <c r="A154" s="37"/>
      <c r="B154" s="38"/>
      <c r="C154" s="223" t="s">
        <v>962</v>
      </c>
      <c r="D154" s="223" t="s">
        <v>189</v>
      </c>
      <c r="E154" s="224" t="s">
        <v>963</v>
      </c>
      <c r="F154" s="225" t="s">
        <v>964</v>
      </c>
      <c r="G154" s="226" t="s">
        <v>184</v>
      </c>
      <c r="H154" s="227">
        <v>1</v>
      </c>
      <c r="I154" s="228"/>
      <c r="J154" s="229">
        <f>ROUND(I154*H154,2)</f>
        <v>0</v>
      </c>
      <c r="K154" s="225" t="s">
        <v>19</v>
      </c>
      <c r="L154" s="230"/>
      <c r="M154" s="231" t="s">
        <v>19</v>
      </c>
      <c r="N154" s="232" t="s">
        <v>46</v>
      </c>
      <c r="O154" s="83"/>
      <c r="P154" s="212">
        <f>O154*H154</f>
        <v>0</v>
      </c>
      <c r="Q154" s="212">
        <v>0.00040000000000000002</v>
      </c>
      <c r="R154" s="212">
        <f>Q154*H154</f>
        <v>0.00040000000000000002</v>
      </c>
      <c r="S154" s="212">
        <v>0</v>
      </c>
      <c r="T154" s="21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332</v>
      </c>
      <c r="AT154" s="214" t="s">
        <v>189</v>
      </c>
      <c r="AU154" s="214" t="s">
        <v>85</v>
      </c>
      <c r="AY154" s="16" t="s">
        <v>137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83</v>
      </c>
      <c r="BK154" s="215">
        <f>ROUND(I154*H154,2)</f>
        <v>0</v>
      </c>
      <c r="BL154" s="16" t="s">
        <v>234</v>
      </c>
      <c r="BM154" s="214" t="s">
        <v>469</v>
      </c>
    </row>
    <row r="155" s="2" customFormat="1">
      <c r="A155" s="37"/>
      <c r="B155" s="38"/>
      <c r="C155" s="39"/>
      <c r="D155" s="216" t="s">
        <v>147</v>
      </c>
      <c r="E155" s="39"/>
      <c r="F155" s="217" t="s">
        <v>964</v>
      </c>
      <c r="G155" s="39"/>
      <c r="H155" s="39"/>
      <c r="I155" s="218"/>
      <c r="J155" s="39"/>
      <c r="K155" s="39"/>
      <c r="L155" s="43"/>
      <c r="M155" s="219"/>
      <c r="N155" s="220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147</v>
      </c>
      <c r="AU155" s="16" t="s">
        <v>85</v>
      </c>
    </row>
    <row r="156" s="2" customFormat="1" ht="16.5" customHeight="1">
      <c r="A156" s="37"/>
      <c r="B156" s="38"/>
      <c r="C156" s="203" t="s">
        <v>927</v>
      </c>
      <c r="D156" s="203" t="s">
        <v>140</v>
      </c>
      <c r="E156" s="204" t="s">
        <v>965</v>
      </c>
      <c r="F156" s="205" t="s">
        <v>966</v>
      </c>
      <c r="G156" s="206" t="s">
        <v>184</v>
      </c>
      <c r="H156" s="207">
        <v>9</v>
      </c>
      <c r="I156" s="208"/>
      <c r="J156" s="209">
        <f>ROUND(I156*H156,2)</f>
        <v>0</v>
      </c>
      <c r="K156" s="205" t="s">
        <v>19</v>
      </c>
      <c r="L156" s="43"/>
      <c r="M156" s="210" t="s">
        <v>19</v>
      </c>
      <c r="N156" s="211" t="s">
        <v>46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234</v>
      </c>
      <c r="AT156" s="214" t="s">
        <v>140</v>
      </c>
      <c r="AU156" s="214" t="s">
        <v>85</v>
      </c>
      <c r="AY156" s="16" t="s">
        <v>137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83</v>
      </c>
      <c r="BK156" s="215">
        <f>ROUND(I156*H156,2)</f>
        <v>0</v>
      </c>
      <c r="BL156" s="16" t="s">
        <v>234</v>
      </c>
      <c r="BM156" s="214" t="s">
        <v>478</v>
      </c>
    </row>
    <row r="157" s="2" customFormat="1">
      <c r="A157" s="37"/>
      <c r="B157" s="38"/>
      <c r="C157" s="39"/>
      <c r="D157" s="216" t="s">
        <v>147</v>
      </c>
      <c r="E157" s="39"/>
      <c r="F157" s="217" t="s">
        <v>966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147</v>
      </c>
      <c r="AU157" s="16" t="s">
        <v>85</v>
      </c>
    </row>
    <row r="158" s="2" customFormat="1" ht="16.5" customHeight="1">
      <c r="A158" s="37"/>
      <c r="B158" s="38"/>
      <c r="C158" s="223" t="s">
        <v>967</v>
      </c>
      <c r="D158" s="223" t="s">
        <v>189</v>
      </c>
      <c r="E158" s="224" t="s">
        <v>968</v>
      </c>
      <c r="F158" s="225" t="s">
        <v>969</v>
      </c>
      <c r="G158" s="226" t="s">
        <v>19</v>
      </c>
      <c r="H158" s="227">
        <v>3</v>
      </c>
      <c r="I158" s="228"/>
      <c r="J158" s="229">
        <f>ROUND(I158*H158,2)</f>
        <v>0</v>
      </c>
      <c r="K158" s="225" t="s">
        <v>19</v>
      </c>
      <c r="L158" s="230"/>
      <c r="M158" s="231" t="s">
        <v>19</v>
      </c>
      <c r="N158" s="232" t="s">
        <v>46</v>
      </c>
      <c r="O158" s="83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332</v>
      </c>
      <c r="AT158" s="214" t="s">
        <v>189</v>
      </c>
      <c r="AU158" s="214" t="s">
        <v>85</v>
      </c>
      <c r="AY158" s="16" t="s">
        <v>137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83</v>
      </c>
      <c r="BK158" s="215">
        <f>ROUND(I158*H158,2)</f>
        <v>0</v>
      </c>
      <c r="BL158" s="16" t="s">
        <v>234</v>
      </c>
      <c r="BM158" s="214" t="s">
        <v>487</v>
      </c>
    </row>
    <row r="159" s="2" customFormat="1">
      <c r="A159" s="37"/>
      <c r="B159" s="38"/>
      <c r="C159" s="39"/>
      <c r="D159" s="216" t="s">
        <v>147</v>
      </c>
      <c r="E159" s="39"/>
      <c r="F159" s="217" t="s">
        <v>969</v>
      </c>
      <c r="G159" s="39"/>
      <c r="H159" s="39"/>
      <c r="I159" s="218"/>
      <c r="J159" s="39"/>
      <c r="K159" s="39"/>
      <c r="L159" s="43"/>
      <c r="M159" s="219"/>
      <c r="N159" s="220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147</v>
      </c>
      <c r="AU159" s="16" t="s">
        <v>85</v>
      </c>
    </row>
    <row r="160" s="2" customFormat="1" ht="16.5" customHeight="1">
      <c r="A160" s="37"/>
      <c r="B160" s="38"/>
      <c r="C160" s="223" t="s">
        <v>930</v>
      </c>
      <c r="D160" s="223" t="s">
        <v>189</v>
      </c>
      <c r="E160" s="224" t="s">
        <v>970</v>
      </c>
      <c r="F160" s="225" t="s">
        <v>971</v>
      </c>
      <c r="G160" s="226" t="s">
        <v>19</v>
      </c>
      <c r="H160" s="227">
        <v>6</v>
      </c>
      <c r="I160" s="228"/>
      <c r="J160" s="229">
        <f>ROUND(I160*H160,2)</f>
        <v>0</v>
      </c>
      <c r="K160" s="225" t="s">
        <v>19</v>
      </c>
      <c r="L160" s="230"/>
      <c r="M160" s="231" t="s">
        <v>19</v>
      </c>
      <c r="N160" s="232" t="s">
        <v>46</v>
      </c>
      <c r="O160" s="83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4" t="s">
        <v>332</v>
      </c>
      <c r="AT160" s="214" t="s">
        <v>189</v>
      </c>
      <c r="AU160" s="214" t="s">
        <v>85</v>
      </c>
      <c r="AY160" s="16" t="s">
        <v>137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83</v>
      </c>
      <c r="BK160" s="215">
        <f>ROUND(I160*H160,2)</f>
        <v>0</v>
      </c>
      <c r="BL160" s="16" t="s">
        <v>234</v>
      </c>
      <c r="BM160" s="214" t="s">
        <v>498</v>
      </c>
    </row>
    <row r="161" s="2" customFormat="1">
      <c r="A161" s="37"/>
      <c r="B161" s="38"/>
      <c r="C161" s="39"/>
      <c r="D161" s="216" t="s">
        <v>147</v>
      </c>
      <c r="E161" s="39"/>
      <c r="F161" s="217" t="s">
        <v>971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147</v>
      </c>
      <c r="AU161" s="16" t="s">
        <v>85</v>
      </c>
    </row>
    <row r="162" s="2" customFormat="1" ht="21.75" customHeight="1">
      <c r="A162" s="37"/>
      <c r="B162" s="38"/>
      <c r="C162" s="203" t="s">
        <v>340</v>
      </c>
      <c r="D162" s="203" t="s">
        <v>140</v>
      </c>
      <c r="E162" s="204" t="s">
        <v>972</v>
      </c>
      <c r="F162" s="205" t="s">
        <v>973</v>
      </c>
      <c r="G162" s="206" t="s">
        <v>184</v>
      </c>
      <c r="H162" s="207">
        <v>2</v>
      </c>
      <c r="I162" s="208"/>
      <c r="J162" s="209">
        <f>ROUND(I162*H162,2)</f>
        <v>0</v>
      </c>
      <c r="K162" s="205" t="s">
        <v>19</v>
      </c>
      <c r="L162" s="43"/>
      <c r="M162" s="210" t="s">
        <v>19</v>
      </c>
      <c r="N162" s="211" t="s">
        <v>46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234</v>
      </c>
      <c r="AT162" s="214" t="s">
        <v>140</v>
      </c>
      <c r="AU162" s="214" t="s">
        <v>85</v>
      </c>
      <c r="AY162" s="16" t="s">
        <v>137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83</v>
      </c>
      <c r="BK162" s="215">
        <f>ROUND(I162*H162,2)</f>
        <v>0</v>
      </c>
      <c r="BL162" s="16" t="s">
        <v>234</v>
      </c>
      <c r="BM162" s="214" t="s">
        <v>507</v>
      </c>
    </row>
    <row r="163" s="2" customFormat="1">
      <c r="A163" s="37"/>
      <c r="B163" s="38"/>
      <c r="C163" s="39"/>
      <c r="D163" s="216" t="s">
        <v>147</v>
      </c>
      <c r="E163" s="39"/>
      <c r="F163" s="217" t="s">
        <v>973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147</v>
      </c>
      <c r="AU163" s="16" t="s">
        <v>85</v>
      </c>
    </row>
    <row r="164" s="2" customFormat="1" ht="16.5" customHeight="1">
      <c r="A164" s="37"/>
      <c r="B164" s="38"/>
      <c r="C164" s="223" t="s">
        <v>345</v>
      </c>
      <c r="D164" s="223" t="s">
        <v>189</v>
      </c>
      <c r="E164" s="224" t="s">
        <v>974</v>
      </c>
      <c r="F164" s="225" t="s">
        <v>975</v>
      </c>
      <c r="G164" s="226" t="s">
        <v>184</v>
      </c>
      <c r="H164" s="227">
        <v>2</v>
      </c>
      <c r="I164" s="228"/>
      <c r="J164" s="229">
        <f>ROUND(I164*H164,2)</f>
        <v>0</v>
      </c>
      <c r="K164" s="225" t="s">
        <v>19</v>
      </c>
      <c r="L164" s="230"/>
      <c r="M164" s="231" t="s">
        <v>19</v>
      </c>
      <c r="N164" s="232" t="s">
        <v>46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332</v>
      </c>
      <c r="AT164" s="214" t="s">
        <v>189</v>
      </c>
      <c r="AU164" s="214" t="s">
        <v>85</v>
      </c>
      <c r="AY164" s="16" t="s">
        <v>137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83</v>
      </c>
      <c r="BK164" s="215">
        <f>ROUND(I164*H164,2)</f>
        <v>0</v>
      </c>
      <c r="BL164" s="16" t="s">
        <v>234</v>
      </c>
      <c r="BM164" s="214" t="s">
        <v>976</v>
      </c>
    </row>
    <row r="165" s="2" customFormat="1">
      <c r="A165" s="37"/>
      <c r="B165" s="38"/>
      <c r="C165" s="39"/>
      <c r="D165" s="216" t="s">
        <v>147</v>
      </c>
      <c r="E165" s="39"/>
      <c r="F165" s="217" t="s">
        <v>975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147</v>
      </c>
      <c r="AU165" s="16" t="s">
        <v>85</v>
      </c>
    </row>
    <row r="166" s="2" customFormat="1" ht="24.15" customHeight="1">
      <c r="A166" s="37"/>
      <c r="B166" s="38"/>
      <c r="C166" s="203" t="s">
        <v>351</v>
      </c>
      <c r="D166" s="203" t="s">
        <v>140</v>
      </c>
      <c r="E166" s="204" t="s">
        <v>977</v>
      </c>
      <c r="F166" s="205" t="s">
        <v>978</v>
      </c>
      <c r="G166" s="206" t="s">
        <v>184</v>
      </c>
      <c r="H166" s="207">
        <v>13</v>
      </c>
      <c r="I166" s="208"/>
      <c r="J166" s="209">
        <f>ROUND(I166*H166,2)</f>
        <v>0</v>
      </c>
      <c r="K166" s="205" t="s">
        <v>19</v>
      </c>
      <c r="L166" s="43"/>
      <c r="M166" s="210" t="s">
        <v>19</v>
      </c>
      <c r="N166" s="211" t="s">
        <v>46</v>
      </c>
      <c r="O166" s="83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234</v>
      </c>
      <c r="AT166" s="214" t="s">
        <v>140</v>
      </c>
      <c r="AU166" s="214" t="s">
        <v>85</v>
      </c>
      <c r="AY166" s="16" t="s">
        <v>137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83</v>
      </c>
      <c r="BK166" s="215">
        <f>ROUND(I166*H166,2)</f>
        <v>0</v>
      </c>
      <c r="BL166" s="16" t="s">
        <v>234</v>
      </c>
      <c r="BM166" s="214" t="s">
        <v>526</v>
      </c>
    </row>
    <row r="167" s="2" customFormat="1">
      <c r="A167" s="37"/>
      <c r="B167" s="38"/>
      <c r="C167" s="39"/>
      <c r="D167" s="216" t="s">
        <v>147</v>
      </c>
      <c r="E167" s="39"/>
      <c r="F167" s="217" t="s">
        <v>978</v>
      </c>
      <c r="G167" s="39"/>
      <c r="H167" s="39"/>
      <c r="I167" s="218"/>
      <c r="J167" s="39"/>
      <c r="K167" s="39"/>
      <c r="L167" s="43"/>
      <c r="M167" s="219"/>
      <c r="N167" s="220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147</v>
      </c>
      <c r="AU167" s="16" t="s">
        <v>85</v>
      </c>
    </row>
    <row r="168" s="2" customFormat="1" ht="16.5" customHeight="1">
      <c r="A168" s="37"/>
      <c r="B168" s="38"/>
      <c r="C168" s="223" t="s">
        <v>357</v>
      </c>
      <c r="D168" s="223" t="s">
        <v>189</v>
      </c>
      <c r="E168" s="224" t="s">
        <v>979</v>
      </c>
      <c r="F168" s="225" t="s">
        <v>980</v>
      </c>
      <c r="G168" s="226" t="s">
        <v>184</v>
      </c>
      <c r="H168" s="227">
        <v>9</v>
      </c>
      <c r="I168" s="228"/>
      <c r="J168" s="229">
        <f>ROUND(I168*H168,2)</f>
        <v>0</v>
      </c>
      <c r="K168" s="225" t="s">
        <v>19</v>
      </c>
      <c r="L168" s="230"/>
      <c r="M168" s="231" t="s">
        <v>19</v>
      </c>
      <c r="N168" s="232" t="s">
        <v>46</v>
      </c>
      <c r="O168" s="83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332</v>
      </c>
      <c r="AT168" s="214" t="s">
        <v>189</v>
      </c>
      <c r="AU168" s="214" t="s">
        <v>85</v>
      </c>
      <c r="AY168" s="16" t="s">
        <v>137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83</v>
      </c>
      <c r="BK168" s="215">
        <f>ROUND(I168*H168,2)</f>
        <v>0</v>
      </c>
      <c r="BL168" s="16" t="s">
        <v>234</v>
      </c>
      <c r="BM168" s="214" t="s">
        <v>538</v>
      </c>
    </row>
    <row r="169" s="2" customFormat="1">
      <c r="A169" s="37"/>
      <c r="B169" s="38"/>
      <c r="C169" s="39"/>
      <c r="D169" s="216" t="s">
        <v>147</v>
      </c>
      <c r="E169" s="39"/>
      <c r="F169" s="217" t="s">
        <v>980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147</v>
      </c>
      <c r="AU169" s="16" t="s">
        <v>85</v>
      </c>
    </row>
    <row r="170" s="2" customFormat="1" ht="16.5" customHeight="1">
      <c r="A170" s="37"/>
      <c r="B170" s="38"/>
      <c r="C170" s="223" t="s">
        <v>363</v>
      </c>
      <c r="D170" s="223" t="s">
        <v>189</v>
      </c>
      <c r="E170" s="224" t="s">
        <v>981</v>
      </c>
      <c r="F170" s="225" t="s">
        <v>982</v>
      </c>
      <c r="G170" s="226" t="s">
        <v>184</v>
      </c>
      <c r="H170" s="227">
        <v>4</v>
      </c>
      <c r="I170" s="228"/>
      <c r="J170" s="229">
        <f>ROUND(I170*H170,2)</f>
        <v>0</v>
      </c>
      <c r="K170" s="225" t="s">
        <v>19</v>
      </c>
      <c r="L170" s="230"/>
      <c r="M170" s="231" t="s">
        <v>19</v>
      </c>
      <c r="N170" s="232" t="s">
        <v>46</v>
      </c>
      <c r="O170" s="83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332</v>
      </c>
      <c r="AT170" s="214" t="s">
        <v>189</v>
      </c>
      <c r="AU170" s="214" t="s">
        <v>85</v>
      </c>
      <c r="AY170" s="16" t="s">
        <v>137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83</v>
      </c>
      <c r="BK170" s="215">
        <f>ROUND(I170*H170,2)</f>
        <v>0</v>
      </c>
      <c r="BL170" s="16" t="s">
        <v>234</v>
      </c>
      <c r="BM170" s="214" t="s">
        <v>569</v>
      </c>
    </row>
    <row r="171" s="2" customFormat="1">
      <c r="A171" s="37"/>
      <c r="B171" s="38"/>
      <c r="C171" s="39"/>
      <c r="D171" s="216" t="s">
        <v>147</v>
      </c>
      <c r="E171" s="39"/>
      <c r="F171" s="217" t="s">
        <v>982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147</v>
      </c>
      <c r="AU171" s="16" t="s">
        <v>85</v>
      </c>
    </row>
    <row r="172" s="2" customFormat="1" ht="16.5" customHeight="1">
      <c r="A172" s="37"/>
      <c r="B172" s="38"/>
      <c r="C172" s="203" t="s">
        <v>369</v>
      </c>
      <c r="D172" s="203" t="s">
        <v>140</v>
      </c>
      <c r="E172" s="204" t="s">
        <v>983</v>
      </c>
      <c r="F172" s="205" t="s">
        <v>984</v>
      </c>
      <c r="G172" s="206" t="s">
        <v>184</v>
      </c>
      <c r="H172" s="207">
        <v>2</v>
      </c>
      <c r="I172" s="208"/>
      <c r="J172" s="209">
        <f>ROUND(I172*H172,2)</f>
        <v>0</v>
      </c>
      <c r="K172" s="205" t="s">
        <v>19</v>
      </c>
      <c r="L172" s="43"/>
      <c r="M172" s="210" t="s">
        <v>19</v>
      </c>
      <c r="N172" s="211" t="s">
        <v>46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234</v>
      </c>
      <c r="AT172" s="214" t="s">
        <v>140</v>
      </c>
      <c r="AU172" s="214" t="s">
        <v>85</v>
      </c>
      <c r="AY172" s="16" t="s">
        <v>137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83</v>
      </c>
      <c r="BK172" s="215">
        <f>ROUND(I172*H172,2)</f>
        <v>0</v>
      </c>
      <c r="BL172" s="16" t="s">
        <v>234</v>
      </c>
      <c r="BM172" s="214" t="s">
        <v>579</v>
      </c>
    </row>
    <row r="173" s="2" customFormat="1">
      <c r="A173" s="37"/>
      <c r="B173" s="38"/>
      <c r="C173" s="39"/>
      <c r="D173" s="216" t="s">
        <v>147</v>
      </c>
      <c r="E173" s="39"/>
      <c r="F173" s="217" t="s">
        <v>984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147</v>
      </c>
      <c r="AU173" s="16" t="s">
        <v>85</v>
      </c>
    </row>
    <row r="174" s="2" customFormat="1" ht="16.5" customHeight="1">
      <c r="A174" s="37"/>
      <c r="B174" s="38"/>
      <c r="C174" s="223" t="s">
        <v>375</v>
      </c>
      <c r="D174" s="223" t="s">
        <v>189</v>
      </c>
      <c r="E174" s="224" t="s">
        <v>985</v>
      </c>
      <c r="F174" s="225" t="s">
        <v>986</v>
      </c>
      <c r="G174" s="226" t="s">
        <v>184</v>
      </c>
      <c r="H174" s="227">
        <v>2</v>
      </c>
      <c r="I174" s="228"/>
      <c r="J174" s="229">
        <f>ROUND(I174*H174,2)</f>
        <v>0</v>
      </c>
      <c r="K174" s="225" t="s">
        <v>19</v>
      </c>
      <c r="L174" s="230"/>
      <c r="M174" s="231" t="s">
        <v>19</v>
      </c>
      <c r="N174" s="232" t="s">
        <v>46</v>
      </c>
      <c r="O174" s="83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332</v>
      </c>
      <c r="AT174" s="214" t="s">
        <v>189</v>
      </c>
      <c r="AU174" s="214" t="s">
        <v>85</v>
      </c>
      <c r="AY174" s="16" t="s">
        <v>137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83</v>
      </c>
      <c r="BK174" s="215">
        <f>ROUND(I174*H174,2)</f>
        <v>0</v>
      </c>
      <c r="BL174" s="16" t="s">
        <v>234</v>
      </c>
      <c r="BM174" s="214" t="s">
        <v>587</v>
      </c>
    </row>
    <row r="175" s="2" customFormat="1">
      <c r="A175" s="37"/>
      <c r="B175" s="38"/>
      <c r="C175" s="39"/>
      <c r="D175" s="216" t="s">
        <v>147</v>
      </c>
      <c r="E175" s="39"/>
      <c r="F175" s="217" t="s">
        <v>986</v>
      </c>
      <c r="G175" s="39"/>
      <c r="H175" s="39"/>
      <c r="I175" s="218"/>
      <c r="J175" s="39"/>
      <c r="K175" s="39"/>
      <c r="L175" s="43"/>
      <c r="M175" s="219"/>
      <c r="N175" s="220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147</v>
      </c>
      <c r="AU175" s="16" t="s">
        <v>85</v>
      </c>
    </row>
    <row r="176" s="2" customFormat="1" ht="16.5" customHeight="1">
      <c r="A176" s="37"/>
      <c r="B176" s="38"/>
      <c r="C176" s="203" t="s">
        <v>379</v>
      </c>
      <c r="D176" s="203" t="s">
        <v>140</v>
      </c>
      <c r="E176" s="204" t="s">
        <v>987</v>
      </c>
      <c r="F176" s="205" t="s">
        <v>988</v>
      </c>
      <c r="G176" s="206" t="s">
        <v>184</v>
      </c>
      <c r="H176" s="207">
        <v>1</v>
      </c>
      <c r="I176" s="208"/>
      <c r="J176" s="209">
        <f>ROUND(I176*H176,2)</f>
        <v>0</v>
      </c>
      <c r="K176" s="205" t="s">
        <v>19</v>
      </c>
      <c r="L176" s="43"/>
      <c r="M176" s="210" t="s">
        <v>19</v>
      </c>
      <c r="N176" s="211" t="s">
        <v>46</v>
      </c>
      <c r="O176" s="83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234</v>
      </c>
      <c r="AT176" s="214" t="s">
        <v>140</v>
      </c>
      <c r="AU176" s="214" t="s">
        <v>85</v>
      </c>
      <c r="AY176" s="16" t="s">
        <v>137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83</v>
      </c>
      <c r="BK176" s="215">
        <f>ROUND(I176*H176,2)</f>
        <v>0</v>
      </c>
      <c r="BL176" s="16" t="s">
        <v>234</v>
      </c>
      <c r="BM176" s="214" t="s">
        <v>598</v>
      </c>
    </row>
    <row r="177" s="2" customFormat="1">
      <c r="A177" s="37"/>
      <c r="B177" s="38"/>
      <c r="C177" s="39"/>
      <c r="D177" s="216" t="s">
        <v>147</v>
      </c>
      <c r="E177" s="39"/>
      <c r="F177" s="217" t="s">
        <v>988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147</v>
      </c>
      <c r="AU177" s="16" t="s">
        <v>85</v>
      </c>
    </row>
    <row r="178" s="2" customFormat="1" ht="16.5" customHeight="1">
      <c r="A178" s="37"/>
      <c r="B178" s="38"/>
      <c r="C178" s="203" t="s">
        <v>385</v>
      </c>
      <c r="D178" s="203" t="s">
        <v>140</v>
      </c>
      <c r="E178" s="204" t="s">
        <v>989</v>
      </c>
      <c r="F178" s="205" t="s">
        <v>990</v>
      </c>
      <c r="G178" s="206" t="s">
        <v>184</v>
      </c>
      <c r="H178" s="207">
        <v>1</v>
      </c>
      <c r="I178" s="208"/>
      <c r="J178" s="209">
        <f>ROUND(I178*H178,2)</f>
        <v>0</v>
      </c>
      <c r="K178" s="205" t="s">
        <v>19</v>
      </c>
      <c r="L178" s="43"/>
      <c r="M178" s="210" t="s">
        <v>19</v>
      </c>
      <c r="N178" s="211" t="s">
        <v>46</v>
      </c>
      <c r="O178" s="83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234</v>
      </c>
      <c r="AT178" s="214" t="s">
        <v>140</v>
      </c>
      <c r="AU178" s="214" t="s">
        <v>85</v>
      </c>
      <c r="AY178" s="16" t="s">
        <v>137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83</v>
      </c>
      <c r="BK178" s="215">
        <f>ROUND(I178*H178,2)</f>
        <v>0</v>
      </c>
      <c r="BL178" s="16" t="s">
        <v>234</v>
      </c>
      <c r="BM178" s="214" t="s">
        <v>991</v>
      </c>
    </row>
    <row r="179" s="2" customFormat="1">
      <c r="A179" s="37"/>
      <c r="B179" s="38"/>
      <c r="C179" s="39"/>
      <c r="D179" s="216" t="s">
        <v>147</v>
      </c>
      <c r="E179" s="39"/>
      <c r="F179" s="217" t="s">
        <v>990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147</v>
      </c>
      <c r="AU179" s="16" t="s">
        <v>85</v>
      </c>
    </row>
    <row r="180" s="2" customFormat="1" ht="24.15" customHeight="1">
      <c r="A180" s="37"/>
      <c r="B180" s="38"/>
      <c r="C180" s="203" t="s">
        <v>390</v>
      </c>
      <c r="D180" s="203" t="s">
        <v>140</v>
      </c>
      <c r="E180" s="204" t="s">
        <v>992</v>
      </c>
      <c r="F180" s="205" t="s">
        <v>993</v>
      </c>
      <c r="G180" s="206" t="s">
        <v>184</v>
      </c>
      <c r="H180" s="207">
        <v>1</v>
      </c>
      <c r="I180" s="208"/>
      <c r="J180" s="209">
        <f>ROUND(I180*H180,2)</f>
        <v>0</v>
      </c>
      <c r="K180" s="205" t="s">
        <v>19</v>
      </c>
      <c r="L180" s="43"/>
      <c r="M180" s="210" t="s">
        <v>19</v>
      </c>
      <c r="N180" s="211" t="s">
        <v>46</v>
      </c>
      <c r="O180" s="83"/>
      <c r="P180" s="212">
        <f>O180*H180</f>
        <v>0</v>
      </c>
      <c r="Q180" s="212">
        <v>0.00024000000000000001</v>
      </c>
      <c r="R180" s="212">
        <f>Q180*H180</f>
        <v>0.00024000000000000001</v>
      </c>
      <c r="S180" s="212">
        <v>0</v>
      </c>
      <c r="T180" s="21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234</v>
      </c>
      <c r="AT180" s="214" t="s">
        <v>140</v>
      </c>
      <c r="AU180" s="214" t="s">
        <v>85</v>
      </c>
      <c r="AY180" s="16" t="s">
        <v>137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83</v>
      </c>
      <c r="BK180" s="215">
        <f>ROUND(I180*H180,2)</f>
        <v>0</v>
      </c>
      <c r="BL180" s="16" t="s">
        <v>234</v>
      </c>
      <c r="BM180" s="214" t="s">
        <v>994</v>
      </c>
    </row>
    <row r="181" s="2" customFormat="1">
      <c r="A181" s="37"/>
      <c r="B181" s="38"/>
      <c r="C181" s="39"/>
      <c r="D181" s="216" t="s">
        <v>147</v>
      </c>
      <c r="E181" s="39"/>
      <c r="F181" s="217" t="s">
        <v>993</v>
      </c>
      <c r="G181" s="39"/>
      <c r="H181" s="39"/>
      <c r="I181" s="218"/>
      <c r="J181" s="39"/>
      <c r="K181" s="39"/>
      <c r="L181" s="43"/>
      <c r="M181" s="219"/>
      <c r="N181" s="220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147</v>
      </c>
      <c r="AU181" s="16" t="s">
        <v>85</v>
      </c>
    </row>
    <row r="182" s="2" customFormat="1" ht="24.15" customHeight="1">
      <c r="A182" s="37"/>
      <c r="B182" s="38"/>
      <c r="C182" s="203" t="s">
        <v>396</v>
      </c>
      <c r="D182" s="203" t="s">
        <v>140</v>
      </c>
      <c r="E182" s="204" t="s">
        <v>995</v>
      </c>
      <c r="F182" s="205" t="s">
        <v>996</v>
      </c>
      <c r="G182" s="206" t="s">
        <v>184</v>
      </c>
      <c r="H182" s="207">
        <v>1</v>
      </c>
      <c r="I182" s="208"/>
      <c r="J182" s="209">
        <f>ROUND(I182*H182,2)</f>
        <v>0</v>
      </c>
      <c r="K182" s="205" t="s">
        <v>19</v>
      </c>
      <c r="L182" s="43"/>
      <c r="M182" s="210" t="s">
        <v>19</v>
      </c>
      <c r="N182" s="211" t="s">
        <v>46</v>
      </c>
      <c r="O182" s="83"/>
      <c r="P182" s="212">
        <f>O182*H182</f>
        <v>0</v>
      </c>
      <c r="Q182" s="212">
        <v>0.00036999999999999999</v>
      </c>
      <c r="R182" s="212">
        <f>Q182*H182</f>
        <v>0.00036999999999999999</v>
      </c>
      <c r="S182" s="212">
        <v>0</v>
      </c>
      <c r="T182" s="21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4" t="s">
        <v>234</v>
      </c>
      <c r="AT182" s="214" t="s">
        <v>140</v>
      </c>
      <c r="AU182" s="214" t="s">
        <v>85</v>
      </c>
      <c r="AY182" s="16" t="s">
        <v>137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83</v>
      </c>
      <c r="BK182" s="215">
        <f>ROUND(I182*H182,2)</f>
        <v>0</v>
      </c>
      <c r="BL182" s="16" t="s">
        <v>234</v>
      </c>
      <c r="BM182" s="214" t="s">
        <v>997</v>
      </c>
    </row>
    <row r="183" s="2" customFormat="1">
      <c r="A183" s="37"/>
      <c r="B183" s="38"/>
      <c r="C183" s="39"/>
      <c r="D183" s="216" t="s">
        <v>147</v>
      </c>
      <c r="E183" s="39"/>
      <c r="F183" s="217" t="s">
        <v>996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147</v>
      </c>
      <c r="AU183" s="16" t="s">
        <v>85</v>
      </c>
    </row>
    <row r="184" s="12" customFormat="1" ht="22.8" customHeight="1">
      <c r="A184" s="12"/>
      <c r="B184" s="187"/>
      <c r="C184" s="188"/>
      <c r="D184" s="189" t="s">
        <v>74</v>
      </c>
      <c r="E184" s="201" t="s">
        <v>998</v>
      </c>
      <c r="F184" s="201" t="s">
        <v>999</v>
      </c>
      <c r="G184" s="188"/>
      <c r="H184" s="188"/>
      <c r="I184" s="191"/>
      <c r="J184" s="202">
        <f>BK184</f>
        <v>0</v>
      </c>
      <c r="K184" s="188"/>
      <c r="L184" s="193"/>
      <c r="M184" s="194"/>
      <c r="N184" s="195"/>
      <c r="O184" s="195"/>
      <c r="P184" s="196">
        <f>SUM(P185:P200)</f>
        <v>0</v>
      </c>
      <c r="Q184" s="195"/>
      <c r="R184" s="196">
        <f>SUM(R185:R200)</f>
        <v>0.024980000000000002</v>
      </c>
      <c r="S184" s="195"/>
      <c r="T184" s="197">
        <f>SUM(T185:T200)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8" t="s">
        <v>85</v>
      </c>
      <c r="AT184" s="199" t="s">
        <v>74</v>
      </c>
      <c r="AU184" s="199" t="s">
        <v>83</v>
      </c>
      <c r="AY184" s="198" t="s">
        <v>137</v>
      </c>
      <c r="BK184" s="200">
        <f>SUM(BK185:BK200)</f>
        <v>0</v>
      </c>
    </row>
    <row r="185" s="2" customFormat="1" ht="16.5" customHeight="1">
      <c r="A185" s="37"/>
      <c r="B185" s="38"/>
      <c r="C185" s="203" t="s">
        <v>401</v>
      </c>
      <c r="D185" s="203" t="s">
        <v>140</v>
      </c>
      <c r="E185" s="204" t="s">
        <v>1000</v>
      </c>
      <c r="F185" s="205" t="s">
        <v>1001</v>
      </c>
      <c r="G185" s="206" t="s">
        <v>264</v>
      </c>
      <c r="H185" s="207">
        <v>340</v>
      </c>
      <c r="I185" s="208"/>
      <c r="J185" s="209">
        <f>ROUND(I185*H185,2)</f>
        <v>0</v>
      </c>
      <c r="K185" s="205" t="s">
        <v>19</v>
      </c>
      <c r="L185" s="43"/>
      <c r="M185" s="210" t="s">
        <v>19</v>
      </c>
      <c r="N185" s="211" t="s">
        <v>46</v>
      </c>
      <c r="O185" s="83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4" t="s">
        <v>234</v>
      </c>
      <c r="AT185" s="214" t="s">
        <v>140</v>
      </c>
      <c r="AU185" s="214" t="s">
        <v>85</v>
      </c>
      <c r="AY185" s="16" t="s">
        <v>137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83</v>
      </c>
      <c r="BK185" s="215">
        <f>ROUND(I185*H185,2)</f>
        <v>0</v>
      </c>
      <c r="BL185" s="16" t="s">
        <v>234</v>
      </c>
      <c r="BM185" s="214" t="s">
        <v>609</v>
      </c>
    </row>
    <row r="186" s="2" customFormat="1">
      <c r="A186" s="37"/>
      <c r="B186" s="38"/>
      <c r="C186" s="39"/>
      <c r="D186" s="216" t="s">
        <v>147</v>
      </c>
      <c r="E186" s="39"/>
      <c r="F186" s="217" t="s">
        <v>1001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147</v>
      </c>
      <c r="AU186" s="16" t="s">
        <v>85</v>
      </c>
    </row>
    <row r="187" s="2" customFormat="1" ht="16.5" customHeight="1">
      <c r="A187" s="37"/>
      <c r="B187" s="38"/>
      <c r="C187" s="223" t="s">
        <v>407</v>
      </c>
      <c r="D187" s="223" t="s">
        <v>189</v>
      </c>
      <c r="E187" s="224" t="s">
        <v>1002</v>
      </c>
      <c r="F187" s="225" t="s">
        <v>1003</v>
      </c>
      <c r="G187" s="226" t="s">
        <v>264</v>
      </c>
      <c r="H187" s="227">
        <v>408</v>
      </c>
      <c r="I187" s="228"/>
      <c r="J187" s="229">
        <f>ROUND(I187*H187,2)</f>
        <v>0</v>
      </c>
      <c r="K187" s="225" t="s">
        <v>19</v>
      </c>
      <c r="L187" s="230"/>
      <c r="M187" s="231" t="s">
        <v>19</v>
      </c>
      <c r="N187" s="232" t="s">
        <v>46</v>
      </c>
      <c r="O187" s="83"/>
      <c r="P187" s="212">
        <f>O187*H187</f>
        <v>0</v>
      </c>
      <c r="Q187" s="212">
        <v>6.0000000000000002E-05</v>
      </c>
      <c r="R187" s="212">
        <f>Q187*H187</f>
        <v>0.024480000000000002</v>
      </c>
      <c r="S187" s="212">
        <v>0</v>
      </c>
      <c r="T187" s="21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332</v>
      </c>
      <c r="AT187" s="214" t="s">
        <v>189</v>
      </c>
      <c r="AU187" s="214" t="s">
        <v>85</v>
      </c>
      <c r="AY187" s="16" t="s">
        <v>137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83</v>
      </c>
      <c r="BK187" s="215">
        <f>ROUND(I187*H187,2)</f>
        <v>0</v>
      </c>
      <c r="BL187" s="16" t="s">
        <v>234</v>
      </c>
      <c r="BM187" s="214" t="s">
        <v>634</v>
      </c>
    </row>
    <row r="188" s="2" customFormat="1">
      <c r="A188" s="37"/>
      <c r="B188" s="38"/>
      <c r="C188" s="39"/>
      <c r="D188" s="216" t="s">
        <v>147</v>
      </c>
      <c r="E188" s="39"/>
      <c r="F188" s="217" t="s">
        <v>1003</v>
      </c>
      <c r="G188" s="39"/>
      <c r="H188" s="39"/>
      <c r="I188" s="218"/>
      <c r="J188" s="39"/>
      <c r="K188" s="39"/>
      <c r="L188" s="43"/>
      <c r="M188" s="219"/>
      <c r="N188" s="220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147</v>
      </c>
      <c r="AU188" s="16" t="s">
        <v>85</v>
      </c>
    </row>
    <row r="189" s="2" customFormat="1" ht="16.5" customHeight="1">
      <c r="A189" s="37"/>
      <c r="B189" s="38"/>
      <c r="C189" s="203" t="s">
        <v>412</v>
      </c>
      <c r="D189" s="203" t="s">
        <v>140</v>
      </c>
      <c r="E189" s="204" t="s">
        <v>1004</v>
      </c>
      <c r="F189" s="205" t="s">
        <v>1005</v>
      </c>
      <c r="G189" s="206" t="s">
        <v>184</v>
      </c>
      <c r="H189" s="207">
        <v>4</v>
      </c>
      <c r="I189" s="208"/>
      <c r="J189" s="209">
        <f>ROUND(I189*H189,2)</f>
        <v>0</v>
      </c>
      <c r="K189" s="205" t="s">
        <v>19</v>
      </c>
      <c r="L189" s="43"/>
      <c r="M189" s="210" t="s">
        <v>19</v>
      </c>
      <c r="N189" s="211" t="s">
        <v>46</v>
      </c>
      <c r="O189" s="83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4" t="s">
        <v>234</v>
      </c>
      <c r="AT189" s="214" t="s">
        <v>140</v>
      </c>
      <c r="AU189" s="214" t="s">
        <v>85</v>
      </c>
      <c r="AY189" s="16" t="s">
        <v>137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83</v>
      </c>
      <c r="BK189" s="215">
        <f>ROUND(I189*H189,2)</f>
        <v>0</v>
      </c>
      <c r="BL189" s="16" t="s">
        <v>234</v>
      </c>
      <c r="BM189" s="214" t="s">
        <v>645</v>
      </c>
    </row>
    <row r="190" s="2" customFormat="1">
      <c r="A190" s="37"/>
      <c r="B190" s="38"/>
      <c r="C190" s="39"/>
      <c r="D190" s="216" t="s">
        <v>147</v>
      </c>
      <c r="E190" s="39"/>
      <c r="F190" s="217" t="s">
        <v>1005</v>
      </c>
      <c r="G190" s="39"/>
      <c r="H190" s="39"/>
      <c r="I190" s="218"/>
      <c r="J190" s="39"/>
      <c r="K190" s="39"/>
      <c r="L190" s="43"/>
      <c r="M190" s="219"/>
      <c r="N190" s="220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147</v>
      </c>
      <c r="AU190" s="16" t="s">
        <v>85</v>
      </c>
    </row>
    <row r="191" s="2" customFormat="1" ht="16.5" customHeight="1">
      <c r="A191" s="37"/>
      <c r="B191" s="38"/>
      <c r="C191" s="223" t="s">
        <v>418</v>
      </c>
      <c r="D191" s="223" t="s">
        <v>189</v>
      </c>
      <c r="E191" s="224" t="s">
        <v>1006</v>
      </c>
      <c r="F191" s="225" t="s">
        <v>1007</v>
      </c>
      <c r="G191" s="226" t="s">
        <v>184</v>
      </c>
      <c r="H191" s="227">
        <v>4</v>
      </c>
      <c r="I191" s="228"/>
      <c r="J191" s="229">
        <f>ROUND(I191*H191,2)</f>
        <v>0</v>
      </c>
      <c r="K191" s="225" t="s">
        <v>19</v>
      </c>
      <c r="L191" s="230"/>
      <c r="M191" s="231" t="s">
        <v>19</v>
      </c>
      <c r="N191" s="232" t="s">
        <v>46</v>
      </c>
      <c r="O191" s="83"/>
      <c r="P191" s="212">
        <f>O191*H191</f>
        <v>0</v>
      </c>
      <c r="Q191" s="212">
        <v>5.0000000000000002E-05</v>
      </c>
      <c r="R191" s="212">
        <f>Q191*H191</f>
        <v>0.00020000000000000001</v>
      </c>
      <c r="S191" s="212">
        <v>0</v>
      </c>
      <c r="T191" s="21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4" t="s">
        <v>332</v>
      </c>
      <c r="AT191" s="214" t="s">
        <v>189</v>
      </c>
      <c r="AU191" s="214" t="s">
        <v>85</v>
      </c>
      <c r="AY191" s="16" t="s">
        <v>137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6" t="s">
        <v>83</v>
      </c>
      <c r="BK191" s="215">
        <f>ROUND(I191*H191,2)</f>
        <v>0</v>
      </c>
      <c r="BL191" s="16" t="s">
        <v>234</v>
      </c>
      <c r="BM191" s="214" t="s">
        <v>653</v>
      </c>
    </row>
    <row r="192" s="2" customFormat="1">
      <c r="A192" s="37"/>
      <c r="B192" s="38"/>
      <c r="C192" s="39"/>
      <c r="D192" s="216" t="s">
        <v>147</v>
      </c>
      <c r="E192" s="39"/>
      <c r="F192" s="217" t="s">
        <v>1007</v>
      </c>
      <c r="G192" s="39"/>
      <c r="H192" s="39"/>
      <c r="I192" s="218"/>
      <c r="J192" s="39"/>
      <c r="K192" s="39"/>
      <c r="L192" s="43"/>
      <c r="M192" s="219"/>
      <c r="N192" s="220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147</v>
      </c>
      <c r="AU192" s="16" t="s">
        <v>85</v>
      </c>
    </row>
    <row r="193" s="2" customFormat="1" ht="16.5" customHeight="1">
      <c r="A193" s="37"/>
      <c r="B193" s="38"/>
      <c r="C193" s="203" t="s">
        <v>424</v>
      </c>
      <c r="D193" s="203" t="s">
        <v>140</v>
      </c>
      <c r="E193" s="204" t="s">
        <v>1008</v>
      </c>
      <c r="F193" s="205" t="s">
        <v>1009</v>
      </c>
      <c r="G193" s="206" t="s">
        <v>184</v>
      </c>
      <c r="H193" s="207">
        <v>4</v>
      </c>
      <c r="I193" s="208"/>
      <c r="J193" s="209">
        <f>ROUND(I193*H193,2)</f>
        <v>0</v>
      </c>
      <c r="K193" s="205" t="s">
        <v>19</v>
      </c>
      <c r="L193" s="43"/>
      <c r="M193" s="210" t="s">
        <v>19</v>
      </c>
      <c r="N193" s="211" t="s">
        <v>46</v>
      </c>
      <c r="O193" s="83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4" t="s">
        <v>234</v>
      </c>
      <c r="AT193" s="214" t="s">
        <v>140</v>
      </c>
      <c r="AU193" s="214" t="s">
        <v>85</v>
      </c>
      <c r="AY193" s="16" t="s">
        <v>137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83</v>
      </c>
      <c r="BK193" s="215">
        <f>ROUND(I193*H193,2)</f>
        <v>0</v>
      </c>
      <c r="BL193" s="16" t="s">
        <v>234</v>
      </c>
      <c r="BM193" s="214" t="s">
        <v>664</v>
      </c>
    </row>
    <row r="194" s="2" customFormat="1">
      <c r="A194" s="37"/>
      <c r="B194" s="38"/>
      <c r="C194" s="39"/>
      <c r="D194" s="216" t="s">
        <v>147</v>
      </c>
      <c r="E194" s="39"/>
      <c r="F194" s="217" t="s">
        <v>1009</v>
      </c>
      <c r="G194" s="39"/>
      <c r="H194" s="39"/>
      <c r="I194" s="218"/>
      <c r="J194" s="39"/>
      <c r="K194" s="39"/>
      <c r="L194" s="43"/>
      <c r="M194" s="219"/>
      <c r="N194" s="220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147</v>
      </c>
      <c r="AU194" s="16" t="s">
        <v>85</v>
      </c>
    </row>
    <row r="195" s="2" customFormat="1" ht="16.5" customHeight="1">
      <c r="A195" s="37"/>
      <c r="B195" s="38"/>
      <c r="C195" s="223" t="s">
        <v>429</v>
      </c>
      <c r="D195" s="223" t="s">
        <v>189</v>
      </c>
      <c r="E195" s="224" t="s">
        <v>1010</v>
      </c>
      <c r="F195" s="225" t="s">
        <v>1011</v>
      </c>
      <c r="G195" s="226" t="s">
        <v>184</v>
      </c>
      <c r="H195" s="227">
        <v>2</v>
      </c>
      <c r="I195" s="228"/>
      <c r="J195" s="229">
        <f>ROUND(I195*H195,2)</f>
        <v>0</v>
      </c>
      <c r="K195" s="225" t="s">
        <v>19</v>
      </c>
      <c r="L195" s="230"/>
      <c r="M195" s="231" t="s">
        <v>19</v>
      </c>
      <c r="N195" s="232" t="s">
        <v>46</v>
      </c>
      <c r="O195" s="83"/>
      <c r="P195" s="212">
        <f>O195*H195</f>
        <v>0</v>
      </c>
      <c r="Q195" s="212">
        <v>0.00014999999999999999</v>
      </c>
      <c r="R195" s="212">
        <f>Q195*H195</f>
        <v>0.00029999999999999997</v>
      </c>
      <c r="S195" s="212">
        <v>0</v>
      </c>
      <c r="T195" s="21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4" t="s">
        <v>332</v>
      </c>
      <c r="AT195" s="214" t="s">
        <v>189</v>
      </c>
      <c r="AU195" s="214" t="s">
        <v>85</v>
      </c>
      <c r="AY195" s="16" t="s">
        <v>137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83</v>
      </c>
      <c r="BK195" s="215">
        <f>ROUND(I195*H195,2)</f>
        <v>0</v>
      </c>
      <c r="BL195" s="16" t="s">
        <v>234</v>
      </c>
      <c r="BM195" s="214" t="s">
        <v>673</v>
      </c>
    </row>
    <row r="196" s="2" customFormat="1">
      <c r="A196" s="37"/>
      <c r="B196" s="38"/>
      <c r="C196" s="39"/>
      <c r="D196" s="216" t="s">
        <v>147</v>
      </c>
      <c r="E196" s="39"/>
      <c r="F196" s="217" t="s">
        <v>1011</v>
      </c>
      <c r="G196" s="39"/>
      <c r="H196" s="39"/>
      <c r="I196" s="218"/>
      <c r="J196" s="39"/>
      <c r="K196" s="39"/>
      <c r="L196" s="43"/>
      <c r="M196" s="219"/>
      <c r="N196" s="220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147</v>
      </c>
      <c r="AU196" s="16" t="s">
        <v>85</v>
      </c>
    </row>
    <row r="197" s="2" customFormat="1" ht="16.5" customHeight="1">
      <c r="A197" s="37"/>
      <c r="B197" s="38"/>
      <c r="C197" s="203" t="s">
        <v>435</v>
      </c>
      <c r="D197" s="203" t="s">
        <v>140</v>
      </c>
      <c r="E197" s="204" t="s">
        <v>1012</v>
      </c>
      <c r="F197" s="205" t="s">
        <v>1013</v>
      </c>
      <c r="G197" s="206" t="s">
        <v>184</v>
      </c>
      <c r="H197" s="207">
        <v>4</v>
      </c>
      <c r="I197" s="208"/>
      <c r="J197" s="209">
        <f>ROUND(I197*H197,2)</f>
        <v>0</v>
      </c>
      <c r="K197" s="205" t="s">
        <v>19</v>
      </c>
      <c r="L197" s="43"/>
      <c r="M197" s="210" t="s">
        <v>19</v>
      </c>
      <c r="N197" s="211" t="s">
        <v>46</v>
      </c>
      <c r="O197" s="83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4" t="s">
        <v>234</v>
      </c>
      <c r="AT197" s="214" t="s">
        <v>140</v>
      </c>
      <c r="AU197" s="214" t="s">
        <v>85</v>
      </c>
      <c r="AY197" s="16" t="s">
        <v>137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6" t="s">
        <v>83</v>
      </c>
      <c r="BK197" s="215">
        <f>ROUND(I197*H197,2)</f>
        <v>0</v>
      </c>
      <c r="BL197" s="16" t="s">
        <v>234</v>
      </c>
      <c r="BM197" s="214" t="s">
        <v>685</v>
      </c>
    </row>
    <row r="198" s="2" customFormat="1">
      <c r="A198" s="37"/>
      <c r="B198" s="38"/>
      <c r="C198" s="39"/>
      <c r="D198" s="216" t="s">
        <v>147</v>
      </c>
      <c r="E198" s="39"/>
      <c r="F198" s="217" t="s">
        <v>1013</v>
      </c>
      <c r="G198" s="39"/>
      <c r="H198" s="39"/>
      <c r="I198" s="218"/>
      <c r="J198" s="39"/>
      <c r="K198" s="39"/>
      <c r="L198" s="43"/>
      <c r="M198" s="219"/>
      <c r="N198" s="220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147</v>
      </c>
      <c r="AU198" s="16" t="s">
        <v>85</v>
      </c>
    </row>
    <row r="199" s="2" customFormat="1" ht="16.5" customHeight="1">
      <c r="A199" s="37"/>
      <c r="B199" s="38"/>
      <c r="C199" s="203" t="s">
        <v>440</v>
      </c>
      <c r="D199" s="203" t="s">
        <v>140</v>
      </c>
      <c r="E199" s="204" t="s">
        <v>1014</v>
      </c>
      <c r="F199" s="205" t="s">
        <v>1015</v>
      </c>
      <c r="G199" s="206" t="s">
        <v>184</v>
      </c>
      <c r="H199" s="207">
        <v>4</v>
      </c>
      <c r="I199" s="208"/>
      <c r="J199" s="209">
        <f>ROUND(I199*H199,2)</f>
        <v>0</v>
      </c>
      <c r="K199" s="205" t="s">
        <v>19</v>
      </c>
      <c r="L199" s="43"/>
      <c r="M199" s="210" t="s">
        <v>19</v>
      </c>
      <c r="N199" s="211" t="s">
        <v>46</v>
      </c>
      <c r="O199" s="83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4" t="s">
        <v>234</v>
      </c>
      <c r="AT199" s="214" t="s">
        <v>140</v>
      </c>
      <c r="AU199" s="214" t="s">
        <v>85</v>
      </c>
      <c r="AY199" s="16" t="s">
        <v>137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83</v>
      </c>
      <c r="BK199" s="215">
        <f>ROUND(I199*H199,2)</f>
        <v>0</v>
      </c>
      <c r="BL199" s="16" t="s">
        <v>234</v>
      </c>
      <c r="BM199" s="214" t="s">
        <v>697</v>
      </c>
    </row>
    <row r="200" s="2" customFormat="1">
      <c r="A200" s="37"/>
      <c r="B200" s="38"/>
      <c r="C200" s="39"/>
      <c r="D200" s="216" t="s">
        <v>147</v>
      </c>
      <c r="E200" s="39"/>
      <c r="F200" s="217" t="s">
        <v>1015</v>
      </c>
      <c r="G200" s="39"/>
      <c r="H200" s="39"/>
      <c r="I200" s="218"/>
      <c r="J200" s="39"/>
      <c r="K200" s="39"/>
      <c r="L200" s="43"/>
      <c r="M200" s="219"/>
      <c r="N200" s="220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147</v>
      </c>
      <c r="AU200" s="16" t="s">
        <v>85</v>
      </c>
    </row>
    <row r="201" s="12" customFormat="1" ht="25.92" customHeight="1">
      <c r="A201" s="12"/>
      <c r="B201" s="187"/>
      <c r="C201" s="188"/>
      <c r="D201" s="189" t="s">
        <v>74</v>
      </c>
      <c r="E201" s="190" t="s">
        <v>189</v>
      </c>
      <c r="F201" s="190" t="s">
        <v>1016</v>
      </c>
      <c r="G201" s="188"/>
      <c r="H201" s="188"/>
      <c r="I201" s="191"/>
      <c r="J201" s="192">
        <f>BK201</f>
        <v>0</v>
      </c>
      <c r="K201" s="188"/>
      <c r="L201" s="193"/>
      <c r="M201" s="194"/>
      <c r="N201" s="195"/>
      <c r="O201" s="195"/>
      <c r="P201" s="196">
        <f>P202</f>
        <v>0</v>
      </c>
      <c r="Q201" s="195"/>
      <c r="R201" s="196">
        <f>R202</f>
        <v>0.0012000000000000001</v>
      </c>
      <c r="S201" s="195"/>
      <c r="T201" s="197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8" t="s">
        <v>138</v>
      </c>
      <c r="AT201" s="199" t="s">
        <v>74</v>
      </c>
      <c r="AU201" s="199" t="s">
        <v>75</v>
      </c>
      <c r="AY201" s="198" t="s">
        <v>137</v>
      </c>
      <c r="BK201" s="200">
        <f>BK202</f>
        <v>0</v>
      </c>
    </row>
    <row r="202" s="12" customFormat="1" ht="22.8" customHeight="1">
      <c r="A202" s="12"/>
      <c r="B202" s="187"/>
      <c r="C202" s="188"/>
      <c r="D202" s="189" t="s">
        <v>74</v>
      </c>
      <c r="E202" s="201" t="s">
        <v>1017</v>
      </c>
      <c r="F202" s="201" t="s">
        <v>1018</v>
      </c>
      <c r="G202" s="188"/>
      <c r="H202" s="188"/>
      <c r="I202" s="191"/>
      <c r="J202" s="202">
        <f>BK202</f>
        <v>0</v>
      </c>
      <c r="K202" s="188"/>
      <c r="L202" s="193"/>
      <c r="M202" s="194"/>
      <c r="N202" s="195"/>
      <c r="O202" s="195"/>
      <c r="P202" s="196">
        <f>SUM(P203:P210)</f>
        <v>0</v>
      </c>
      <c r="Q202" s="195"/>
      <c r="R202" s="196">
        <f>SUM(R203:R210)</f>
        <v>0.0012000000000000001</v>
      </c>
      <c r="S202" s="195"/>
      <c r="T202" s="197">
        <f>SUM(T203:T210)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8" t="s">
        <v>138</v>
      </c>
      <c r="AT202" s="199" t="s">
        <v>74</v>
      </c>
      <c r="AU202" s="199" t="s">
        <v>83</v>
      </c>
      <c r="AY202" s="198" t="s">
        <v>137</v>
      </c>
      <c r="BK202" s="200">
        <f>SUM(BK203:BK210)</f>
        <v>0</v>
      </c>
    </row>
    <row r="203" s="2" customFormat="1" ht="16.5" customHeight="1">
      <c r="A203" s="37"/>
      <c r="B203" s="38"/>
      <c r="C203" s="203" t="s">
        <v>445</v>
      </c>
      <c r="D203" s="203" t="s">
        <v>140</v>
      </c>
      <c r="E203" s="204" t="s">
        <v>1019</v>
      </c>
      <c r="F203" s="205" t="s">
        <v>1020</v>
      </c>
      <c r="G203" s="206" t="s">
        <v>184</v>
      </c>
      <c r="H203" s="207">
        <v>32</v>
      </c>
      <c r="I203" s="208"/>
      <c r="J203" s="209">
        <f>ROUND(I203*H203,2)</f>
        <v>0</v>
      </c>
      <c r="K203" s="205" t="s">
        <v>19</v>
      </c>
      <c r="L203" s="43"/>
      <c r="M203" s="210" t="s">
        <v>19</v>
      </c>
      <c r="N203" s="211" t="s">
        <v>46</v>
      </c>
      <c r="O203" s="83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4" t="s">
        <v>459</v>
      </c>
      <c r="AT203" s="214" t="s">
        <v>140</v>
      </c>
      <c r="AU203" s="214" t="s">
        <v>85</v>
      </c>
      <c r="AY203" s="16" t="s">
        <v>137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83</v>
      </c>
      <c r="BK203" s="215">
        <f>ROUND(I203*H203,2)</f>
        <v>0</v>
      </c>
      <c r="BL203" s="16" t="s">
        <v>459</v>
      </c>
      <c r="BM203" s="214" t="s">
        <v>708</v>
      </c>
    </row>
    <row r="204" s="2" customFormat="1">
      <c r="A204" s="37"/>
      <c r="B204" s="38"/>
      <c r="C204" s="39"/>
      <c r="D204" s="216" t="s">
        <v>147</v>
      </c>
      <c r="E204" s="39"/>
      <c r="F204" s="217" t="s">
        <v>1020</v>
      </c>
      <c r="G204" s="39"/>
      <c r="H204" s="39"/>
      <c r="I204" s="218"/>
      <c r="J204" s="39"/>
      <c r="K204" s="39"/>
      <c r="L204" s="43"/>
      <c r="M204" s="219"/>
      <c r="N204" s="220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147</v>
      </c>
      <c r="AU204" s="16" t="s">
        <v>85</v>
      </c>
    </row>
    <row r="205" s="2" customFormat="1" ht="16.5" customHeight="1">
      <c r="A205" s="37"/>
      <c r="B205" s="38"/>
      <c r="C205" s="203" t="s">
        <v>451</v>
      </c>
      <c r="D205" s="203" t="s">
        <v>140</v>
      </c>
      <c r="E205" s="204" t="s">
        <v>1021</v>
      </c>
      <c r="F205" s="205" t="s">
        <v>1022</v>
      </c>
      <c r="G205" s="206" t="s">
        <v>264</v>
      </c>
      <c r="H205" s="207">
        <v>42</v>
      </c>
      <c r="I205" s="208"/>
      <c r="J205" s="209">
        <f>ROUND(I205*H205,2)</f>
        <v>0</v>
      </c>
      <c r="K205" s="205" t="s">
        <v>19</v>
      </c>
      <c r="L205" s="43"/>
      <c r="M205" s="210" t="s">
        <v>19</v>
      </c>
      <c r="N205" s="211" t="s">
        <v>46</v>
      </c>
      <c r="O205" s="83"/>
      <c r="P205" s="212">
        <f>O205*H205</f>
        <v>0</v>
      </c>
      <c r="Q205" s="212">
        <v>2.0000000000000002E-05</v>
      </c>
      <c r="R205" s="212">
        <f>Q205*H205</f>
        <v>0.00084000000000000003</v>
      </c>
      <c r="S205" s="212">
        <v>0</v>
      </c>
      <c r="T205" s="21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4" t="s">
        <v>459</v>
      </c>
      <c r="AT205" s="214" t="s">
        <v>140</v>
      </c>
      <c r="AU205" s="214" t="s">
        <v>85</v>
      </c>
      <c r="AY205" s="16" t="s">
        <v>137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83</v>
      </c>
      <c r="BK205" s="215">
        <f>ROUND(I205*H205,2)</f>
        <v>0</v>
      </c>
      <c r="BL205" s="16" t="s">
        <v>459</v>
      </c>
      <c r="BM205" s="214" t="s">
        <v>718</v>
      </c>
    </row>
    <row r="206" s="2" customFormat="1">
      <c r="A206" s="37"/>
      <c r="B206" s="38"/>
      <c r="C206" s="39"/>
      <c r="D206" s="216" t="s">
        <v>147</v>
      </c>
      <c r="E206" s="39"/>
      <c r="F206" s="217" t="s">
        <v>1022</v>
      </c>
      <c r="G206" s="39"/>
      <c r="H206" s="39"/>
      <c r="I206" s="218"/>
      <c r="J206" s="39"/>
      <c r="K206" s="39"/>
      <c r="L206" s="43"/>
      <c r="M206" s="219"/>
      <c r="N206" s="220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147</v>
      </c>
      <c r="AU206" s="16" t="s">
        <v>85</v>
      </c>
    </row>
    <row r="207" s="2" customFormat="1" ht="16.5" customHeight="1">
      <c r="A207" s="37"/>
      <c r="B207" s="38"/>
      <c r="C207" s="203" t="s">
        <v>953</v>
      </c>
      <c r="D207" s="203" t="s">
        <v>140</v>
      </c>
      <c r="E207" s="204" t="s">
        <v>1023</v>
      </c>
      <c r="F207" s="205" t="s">
        <v>1024</v>
      </c>
      <c r="G207" s="206" t="s">
        <v>264</v>
      </c>
      <c r="H207" s="207">
        <v>12</v>
      </c>
      <c r="I207" s="208"/>
      <c r="J207" s="209">
        <f>ROUND(I207*H207,2)</f>
        <v>0</v>
      </c>
      <c r="K207" s="205" t="s">
        <v>19</v>
      </c>
      <c r="L207" s="43"/>
      <c r="M207" s="210" t="s">
        <v>19</v>
      </c>
      <c r="N207" s="211" t="s">
        <v>46</v>
      </c>
      <c r="O207" s="83"/>
      <c r="P207" s="212">
        <f>O207*H207</f>
        <v>0</v>
      </c>
      <c r="Q207" s="212">
        <v>3.0000000000000001E-05</v>
      </c>
      <c r="R207" s="212">
        <f>Q207*H207</f>
        <v>0.00036000000000000002</v>
      </c>
      <c r="S207" s="212">
        <v>0</v>
      </c>
      <c r="T207" s="21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4" t="s">
        <v>459</v>
      </c>
      <c r="AT207" s="214" t="s">
        <v>140</v>
      </c>
      <c r="AU207" s="214" t="s">
        <v>85</v>
      </c>
      <c r="AY207" s="16" t="s">
        <v>137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6" t="s">
        <v>83</v>
      </c>
      <c r="BK207" s="215">
        <f>ROUND(I207*H207,2)</f>
        <v>0</v>
      </c>
      <c r="BL207" s="16" t="s">
        <v>459</v>
      </c>
      <c r="BM207" s="214" t="s">
        <v>728</v>
      </c>
    </row>
    <row r="208" s="2" customFormat="1">
      <c r="A208" s="37"/>
      <c r="B208" s="38"/>
      <c r="C208" s="39"/>
      <c r="D208" s="216" t="s">
        <v>147</v>
      </c>
      <c r="E208" s="39"/>
      <c r="F208" s="217" t="s">
        <v>1024</v>
      </c>
      <c r="G208" s="39"/>
      <c r="H208" s="39"/>
      <c r="I208" s="218"/>
      <c r="J208" s="39"/>
      <c r="K208" s="39"/>
      <c r="L208" s="43"/>
      <c r="M208" s="219"/>
      <c r="N208" s="220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147</v>
      </c>
      <c r="AU208" s="16" t="s">
        <v>85</v>
      </c>
    </row>
    <row r="209" s="2" customFormat="1" ht="16.5" customHeight="1">
      <c r="A209" s="37"/>
      <c r="B209" s="38"/>
      <c r="C209" s="203" t="s">
        <v>1025</v>
      </c>
      <c r="D209" s="203" t="s">
        <v>140</v>
      </c>
      <c r="E209" s="204" t="s">
        <v>1026</v>
      </c>
      <c r="F209" s="205" t="s">
        <v>1027</v>
      </c>
      <c r="G209" s="206" t="s">
        <v>231</v>
      </c>
      <c r="H209" s="207">
        <v>0.001</v>
      </c>
      <c r="I209" s="208"/>
      <c r="J209" s="209">
        <f>ROUND(I209*H209,2)</f>
        <v>0</v>
      </c>
      <c r="K209" s="205" t="s">
        <v>19</v>
      </c>
      <c r="L209" s="43"/>
      <c r="M209" s="210" t="s">
        <v>19</v>
      </c>
      <c r="N209" s="211" t="s">
        <v>46</v>
      </c>
      <c r="O209" s="83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4" t="s">
        <v>459</v>
      </c>
      <c r="AT209" s="214" t="s">
        <v>140</v>
      </c>
      <c r="AU209" s="214" t="s">
        <v>85</v>
      </c>
      <c r="AY209" s="16" t="s">
        <v>137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83</v>
      </c>
      <c r="BK209" s="215">
        <f>ROUND(I209*H209,2)</f>
        <v>0</v>
      </c>
      <c r="BL209" s="16" t="s">
        <v>459</v>
      </c>
      <c r="BM209" s="214" t="s">
        <v>742</v>
      </c>
    </row>
    <row r="210" s="2" customFormat="1">
      <c r="A210" s="37"/>
      <c r="B210" s="38"/>
      <c r="C210" s="39"/>
      <c r="D210" s="216" t="s">
        <v>147</v>
      </c>
      <c r="E210" s="39"/>
      <c r="F210" s="217" t="s">
        <v>1027</v>
      </c>
      <c r="G210" s="39"/>
      <c r="H210" s="39"/>
      <c r="I210" s="218"/>
      <c r="J210" s="39"/>
      <c r="K210" s="39"/>
      <c r="L210" s="43"/>
      <c r="M210" s="219"/>
      <c r="N210" s="220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147</v>
      </c>
      <c r="AU210" s="16" t="s">
        <v>85</v>
      </c>
    </row>
    <row r="211" s="12" customFormat="1" ht="25.92" customHeight="1">
      <c r="A211" s="12"/>
      <c r="B211" s="187"/>
      <c r="C211" s="188"/>
      <c r="D211" s="189" t="s">
        <v>74</v>
      </c>
      <c r="E211" s="190" t="s">
        <v>870</v>
      </c>
      <c r="F211" s="190" t="s">
        <v>1028</v>
      </c>
      <c r="G211" s="188"/>
      <c r="H211" s="188"/>
      <c r="I211" s="191"/>
      <c r="J211" s="192">
        <f>BK211</f>
        <v>0</v>
      </c>
      <c r="K211" s="188"/>
      <c r="L211" s="193"/>
      <c r="M211" s="194"/>
      <c r="N211" s="195"/>
      <c r="O211" s="195"/>
      <c r="P211" s="196">
        <f>SUM(P212:P214)</f>
        <v>0</v>
      </c>
      <c r="Q211" s="195"/>
      <c r="R211" s="196">
        <f>SUM(R212:R214)</f>
        <v>0</v>
      </c>
      <c r="S211" s="195"/>
      <c r="T211" s="197">
        <f>SUM(T212:T214)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98" t="s">
        <v>145</v>
      </c>
      <c r="AT211" s="199" t="s">
        <v>74</v>
      </c>
      <c r="AU211" s="199" t="s">
        <v>75</v>
      </c>
      <c r="AY211" s="198" t="s">
        <v>137</v>
      </c>
      <c r="BK211" s="200">
        <f>SUM(BK212:BK214)</f>
        <v>0</v>
      </c>
    </row>
    <row r="212" s="2" customFormat="1" ht="16.5" customHeight="1">
      <c r="A212" s="37"/>
      <c r="B212" s="38"/>
      <c r="C212" s="203" t="s">
        <v>956</v>
      </c>
      <c r="D212" s="203" t="s">
        <v>140</v>
      </c>
      <c r="E212" s="204" t="s">
        <v>1029</v>
      </c>
      <c r="F212" s="205" t="s">
        <v>1030</v>
      </c>
      <c r="G212" s="206" t="s">
        <v>875</v>
      </c>
      <c r="H212" s="207">
        <v>20</v>
      </c>
      <c r="I212" s="208"/>
      <c r="J212" s="209">
        <f>ROUND(I212*H212,2)</f>
        <v>0</v>
      </c>
      <c r="K212" s="205" t="s">
        <v>19</v>
      </c>
      <c r="L212" s="43"/>
      <c r="M212" s="210" t="s">
        <v>19</v>
      </c>
      <c r="N212" s="211" t="s">
        <v>46</v>
      </c>
      <c r="O212" s="83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4" t="s">
        <v>1031</v>
      </c>
      <c r="AT212" s="214" t="s">
        <v>140</v>
      </c>
      <c r="AU212" s="214" t="s">
        <v>83</v>
      </c>
      <c r="AY212" s="16" t="s">
        <v>137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83</v>
      </c>
      <c r="BK212" s="215">
        <f>ROUND(I212*H212,2)</f>
        <v>0</v>
      </c>
      <c r="BL212" s="16" t="s">
        <v>1031</v>
      </c>
      <c r="BM212" s="214" t="s">
        <v>752</v>
      </c>
    </row>
    <row r="213" s="2" customFormat="1">
      <c r="A213" s="37"/>
      <c r="B213" s="38"/>
      <c r="C213" s="39"/>
      <c r="D213" s="216" t="s">
        <v>147</v>
      </c>
      <c r="E213" s="39"/>
      <c r="F213" s="217" t="s">
        <v>1030</v>
      </c>
      <c r="G213" s="39"/>
      <c r="H213" s="39"/>
      <c r="I213" s="218"/>
      <c r="J213" s="39"/>
      <c r="K213" s="39"/>
      <c r="L213" s="43"/>
      <c r="M213" s="219"/>
      <c r="N213" s="220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147</v>
      </c>
      <c r="AU213" s="16" t="s">
        <v>83</v>
      </c>
    </row>
    <row r="214" s="2" customFormat="1">
      <c r="A214" s="37"/>
      <c r="B214" s="38"/>
      <c r="C214" s="39"/>
      <c r="D214" s="216" t="s">
        <v>592</v>
      </c>
      <c r="E214" s="39"/>
      <c r="F214" s="233" t="s">
        <v>1032</v>
      </c>
      <c r="G214" s="39"/>
      <c r="H214" s="39"/>
      <c r="I214" s="218"/>
      <c r="J214" s="39"/>
      <c r="K214" s="39"/>
      <c r="L214" s="43"/>
      <c r="M214" s="219"/>
      <c r="N214" s="220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592</v>
      </c>
      <c r="AU214" s="16" t="s">
        <v>83</v>
      </c>
    </row>
    <row r="215" s="12" customFormat="1" ht="25.92" customHeight="1">
      <c r="A215" s="12"/>
      <c r="B215" s="187"/>
      <c r="C215" s="188"/>
      <c r="D215" s="189" t="s">
        <v>74</v>
      </c>
      <c r="E215" s="190" t="s">
        <v>1033</v>
      </c>
      <c r="F215" s="190" t="s">
        <v>1034</v>
      </c>
      <c r="G215" s="188"/>
      <c r="H215" s="188"/>
      <c r="I215" s="191"/>
      <c r="J215" s="192">
        <f>BK215</f>
        <v>0</v>
      </c>
      <c r="K215" s="188"/>
      <c r="L215" s="193"/>
      <c r="M215" s="194"/>
      <c r="N215" s="195"/>
      <c r="O215" s="195"/>
      <c r="P215" s="196">
        <f>P216</f>
        <v>0</v>
      </c>
      <c r="Q215" s="195"/>
      <c r="R215" s="196">
        <f>R216</f>
        <v>0</v>
      </c>
      <c r="S215" s="195"/>
      <c r="T215" s="197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98" t="s">
        <v>170</v>
      </c>
      <c r="AT215" s="199" t="s">
        <v>74</v>
      </c>
      <c r="AU215" s="199" t="s">
        <v>75</v>
      </c>
      <c r="AY215" s="198" t="s">
        <v>137</v>
      </c>
      <c r="BK215" s="200">
        <f>BK216</f>
        <v>0</v>
      </c>
    </row>
    <row r="216" s="12" customFormat="1" ht="22.8" customHeight="1">
      <c r="A216" s="12"/>
      <c r="B216" s="187"/>
      <c r="C216" s="188"/>
      <c r="D216" s="189" t="s">
        <v>74</v>
      </c>
      <c r="E216" s="201" t="s">
        <v>1035</v>
      </c>
      <c r="F216" s="201" t="s">
        <v>1036</v>
      </c>
      <c r="G216" s="188"/>
      <c r="H216" s="188"/>
      <c r="I216" s="191"/>
      <c r="J216" s="202">
        <f>BK216</f>
        <v>0</v>
      </c>
      <c r="K216" s="188"/>
      <c r="L216" s="193"/>
      <c r="M216" s="194"/>
      <c r="N216" s="195"/>
      <c r="O216" s="195"/>
      <c r="P216" s="196">
        <f>SUM(P217:P218)</f>
        <v>0</v>
      </c>
      <c r="Q216" s="195"/>
      <c r="R216" s="196">
        <f>SUM(R217:R218)</f>
        <v>0</v>
      </c>
      <c r="S216" s="195"/>
      <c r="T216" s="197">
        <f>SUM(T217:T218)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8" t="s">
        <v>170</v>
      </c>
      <c r="AT216" s="199" t="s">
        <v>74</v>
      </c>
      <c r="AU216" s="199" t="s">
        <v>83</v>
      </c>
      <c r="AY216" s="198" t="s">
        <v>137</v>
      </c>
      <c r="BK216" s="200">
        <f>SUM(BK217:BK218)</f>
        <v>0</v>
      </c>
    </row>
    <row r="217" s="2" customFormat="1" ht="16.5" customHeight="1">
      <c r="A217" s="37"/>
      <c r="B217" s="38"/>
      <c r="C217" s="203" t="s">
        <v>1037</v>
      </c>
      <c r="D217" s="203" t="s">
        <v>140</v>
      </c>
      <c r="E217" s="204" t="s">
        <v>1038</v>
      </c>
      <c r="F217" s="205" t="s">
        <v>1039</v>
      </c>
      <c r="G217" s="206" t="s">
        <v>1040</v>
      </c>
      <c r="H217" s="207">
        <v>1</v>
      </c>
      <c r="I217" s="208"/>
      <c r="J217" s="209">
        <f>ROUND(I217*H217,2)</f>
        <v>0</v>
      </c>
      <c r="K217" s="205" t="s">
        <v>19</v>
      </c>
      <c r="L217" s="43"/>
      <c r="M217" s="210" t="s">
        <v>19</v>
      </c>
      <c r="N217" s="211" t="s">
        <v>46</v>
      </c>
      <c r="O217" s="83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4" t="s">
        <v>145</v>
      </c>
      <c r="AT217" s="214" t="s">
        <v>140</v>
      </c>
      <c r="AU217" s="214" t="s">
        <v>85</v>
      </c>
      <c r="AY217" s="16" t="s">
        <v>137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83</v>
      </c>
      <c r="BK217" s="215">
        <f>ROUND(I217*H217,2)</f>
        <v>0</v>
      </c>
      <c r="BL217" s="16" t="s">
        <v>145</v>
      </c>
      <c r="BM217" s="214" t="s">
        <v>764</v>
      </c>
    </row>
    <row r="218" s="2" customFormat="1">
      <c r="A218" s="37"/>
      <c r="B218" s="38"/>
      <c r="C218" s="39"/>
      <c r="D218" s="216" t="s">
        <v>147</v>
      </c>
      <c r="E218" s="39"/>
      <c r="F218" s="217" t="s">
        <v>1039</v>
      </c>
      <c r="G218" s="39"/>
      <c r="H218" s="39"/>
      <c r="I218" s="218"/>
      <c r="J218" s="39"/>
      <c r="K218" s="39"/>
      <c r="L218" s="43"/>
      <c r="M218" s="234"/>
      <c r="N218" s="235"/>
      <c r="O218" s="236"/>
      <c r="P218" s="236"/>
      <c r="Q218" s="236"/>
      <c r="R218" s="236"/>
      <c r="S218" s="236"/>
      <c r="T218" s="2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147</v>
      </c>
      <c r="AU218" s="16" t="s">
        <v>85</v>
      </c>
    </row>
    <row r="219" s="2" customFormat="1" ht="6.96" customHeight="1">
      <c r="A219" s="37"/>
      <c r="B219" s="58"/>
      <c r="C219" s="59"/>
      <c r="D219" s="59"/>
      <c r="E219" s="59"/>
      <c r="F219" s="59"/>
      <c r="G219" s="59"/>
      <c r="H219" s="59"/>
      <c r="I219" s="59"/>
      <c r="J219" s="59"/>
      <c r="K219" s="59"/>
      <c r="L219" s="43"/>
      <c r="M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</row>
  </sheetData>
  <sheetProtection sheet="1" autoFilter="0" formatColumns="0" formatRows="0" objects="1" scenarios="1" spinCount="100000" saltValue="OeCogXPSWJmwgZnyHpl1ZDU8bQfJ0uom9KIVfQe6bVncSSZvVO+tsszq3O4/0wglka1pOvB++iC+aUKFV3z+EQ==" hashValue="O82HkIRgNVJHRALiSmmQ8/4xoykqPmrbR3B96E8DxR6kO5k7JOZInRdjHDBGjxIp9AboNPJEy6OAEGkInlOyBA==" algorithmName="SHA-512" password="CC35"/>
  <autoFilter ref="C86:K21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85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E_4.NP (VZT jen příprava)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1041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5. 12. 2023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22</v>
      </c>
      <c r="F15" s="37"/>
      <c r="G15" s="37"/>
      <c r="H15" s="37"/>
      <c r="I15" s="131" t="s">
        <v>28</v>
      </c>
      <c r="J15" s="135" t="s">
        <v>29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36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37</v>
      </c>
      <c r="F24" s="37"/>
      <c r="G24" s="37"/>
      <c r="H24" s="37"/>
      <c r="I24" s="131" t="s">
        <v>28</v>
      </c>
      <c r="J24" s="135" t="s">
        <v>38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7"/>
      <c r="B27" s="138"/>
      <c r="C27" s="137"/>
      <c r="D27" s="137"/>
      <c r="E27" s="139" t="s">
        <v>40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ROUND((SUM(BE81:BE120)),  2)</f>
        <v>0</v>
      </c>
      <c r="G33" s="37"/>
      <c r="H33" s="37"/>
      <c r="I33" s="147">
        <v>0.20999999999999999</v>
      </c>
      <c r="J33" s="146">
        <f>ROUND(((SUM(BE81:BE120))*I33),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ROUND((SUM(BF81:BF120)),  2)</f>
        <v>0</v>
      </c>
      <c r="G34" s="37"/>
      <c r="H34" s="37"/>
      <c r="I34" s="147">
        <v>0.14999999999999999</v>
      </c>
      <c r="J34" s="146">
        <f>ROUND(((SUM(BF81:BF120))*I34),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ROUND((SUM(BG81:BG120)),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ROUND((SUM(BH81:BH120)),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ROUND((SUM(BI81:BI120)),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E_4.NP (VZT jen příprava)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03 - VZT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Nemocnice ve Frýdku-Místku</v>
      </c>
      <c r="G52" s="39"/>
      <c r="H52" s="39"/>
      <c r="I52" s="31" t="s">
        <v>23</v>
      </c>
      <c r="J52" s="71" t="str">
        <f>IF(J12="","",J12)</f>
        <v>5. 12. 2023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Nemocnice ve Frýdku-Místku</v>
      </c>
      <c r="G54" s="39"/>
      <c r="H54" s="39"/>
      <c r="I54" s="31" t="s">
        <v>32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Amun Pro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1042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4"/>
      <c r="C61" s="165"/>
      <c r="D61" s="166" t="s">
        <v>1043</v>
      </c>
      <c r="E61" s="167"/>
      <c r="F61" s="167"/>
      <c r="G61" s="167"/>
      <c r="H61" s="167"/>
      <c r="I61" s="167"/>
      <c r="J61" s="168">
        <f>J97</f>
        <v>0</v>
      </c>
      <c r="K61" s="165"/>
      <c r="L61" s="16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122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E_4.NP (VZT jen příprava)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93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03 - VZT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>Nemocnice ve Frýdku-Místku</v>
      </c>
      <c r="G75" s="39"/>
      <c r="H75" s="39"/>
      <c r="I75" s="31" t="s">
        <v>23</v>
      </c>
      <c r="J75" s="71" t="str">
        <f>IF(J12="","",J12)</f>
        <v>5. 12. 2023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>Nemocnice ve Frýdku-Místku</v>
      </c>
      <c r="G77" s="39"/>
      <c r="H77" s="39"/>
      <c r="I77" s="31" t="s">
        <v>32</v>
      </c>
      <c r="J77" s="35" t="str">
        <f>E21</f>
        <v xml:space="preserve"> 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30</v>
      </c>
      <c r="D78" s="39"/>
      <c r="E78" s="39"/>
      <c r="F78" s="26" t="str">
        <f>IF(E18="","",E18)</f>
        <v>Vyplň údaj</v>
      </c>
      <c r="G78" s="39"/>
      <c r="H78" s="39"/>
      <c r="I78" s="31" t="s">
        <v>35</v>
      </c>
      <c r="J78" s="35" t="str">
        <f>E24</f>
        <v>Amun Pro s.r.o.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123</v>
      </c>
      <c r="D80" s="179" t="s">
        <v>60</v>
      </c>
      <c r="E80" s="179" t="s">
        <v>56</v>
      </c>
      <c r="F80" s="179" t="s">
        <v>57</v>
      </c>
      <c r="G80" s="179" t="s">
        <v>124</v>
      </c>
      <c r="H80" s="179" t="s">
        <v>125</v>
      </c>
      <c r="I80" s="179" t="s">
        <v>126</v>
      </c>
      <c r="J80" s="179" t="s">
        <v>97</v>
      </c>
      <c r="K80" s="180" t="s">
        <v>127</v>
      </c>
      <c r="L80" s="181"/>
      <c r="M80" s="91" t="s">
        <v>19</v>
      </c>
      <c r="N80" s="92" t="s">
        <v>45</v>
      </c>
      <c r="O80" s="92" t="s">
        <v>128</v>
      </c>
      <c r="P80" s="92" t="s">
        <v>129</v>
      </c>
      <c r="Q80" s="92" t="s">
        <v>130</v>
      </c>
      <c r="R80" s="92" t="s">
        <v>131</v>
      </c>
      <c r="S80" s="92" t="s">
        <v>132</v>
      </c>
      <c r="T80" s="93" t="s">
        <v>133</v>
      </c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134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P82+P97</f>
        <v>0</v>
      </c>
      <c r="Q81" s="95"/>
      <c r="R81" s="184">
        <f>R82+R97</f>
        <v>0</v>
      </c>
      <c r="S81" s="95"/>
      <c r="T81" s="185">
        <f>T82+T97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74</v>
      </c>
      <c r="AU81" s="16" t="s">
        <v>98</v>
      </c>
      <c r="BK81" s="186">
        <f>BK82+BK97</f>
        <v>0</v>
      </c>
    </row>
    <row r="82" s="12" customFormat="1" ht="25.92" customHeight="1">
      <c r="A82" s="12"/>
      <c r="B82" s="187"/>
      <c r="C82" s="188"/>
      <c r="D82" s="189" t="s">
        <v>74</v>
      </c>
      <c r="E82" s="190" t="s">
        <v>1044</v>
      </c>
      <c r="F82" s="190" t="s">
        <v>1045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SUM(P83:P96)</f>
        <v>0</v>
      </c>
      <c r="Q82" s="195"/>
      <c r="R82" s="196">
        <f>SUM(R83:R96)</f>
        <v>0</v>
      </c>
      <c r="S82" s="195"/>
      <c r="T82" s="197">
        <f>SUM(T83:T96)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83</v>
      </c>
      <c r="AT82" s="199" t="s">
        <v>74</v>
      </c>
      <c r="AU82" s="199" t="s">
        <v>75</v>
      </c>
      <c r="AY82" s="198" t="s">
        <v>137</v>
      </c>
      <c r="BK82" s="200">
        <f>SUM(BK83:BK96)</f>
        <v>0</v>
      </c>
    </row>
    <row r="83" s="2" customFormat="1" ht="16.5" customHeight="1">
      <c r="A83" s="37"/>
      <c r="B83" s="38"/>
      <c r="C83" s="203" t="s">
        <v>75</v>
      </c>
      <c r="D83" s="203" t="s">
        <v>140</v>
      </c>
      <c r="E83" s="204" t="s">
        <v>1046</v>
      </c>
      <c r="F83" s="205" t="s">
        <v>1047</v>
      </c>
      <c r="G83" s="206" t="s">
        <v>1048</v>
      </c>
      <c r="H83" s="207">
        <v>20</v>
      </c>
      <c r="I83" s="208"/>
      <c r="J83" s="209">
        <f>ROUND(I83*H83,2)</f>
        <v>0</v>
      </c>
      <c r="K83" s="205" t="s">
        <v>19</v>
      </c>
      <c r="L83" s="43"/>
      <c r="M83" s="210" t="s">
        <v>19</v>
      </c>
      <c r="N83" s="211" t="s">
        <v>46</v>
      </c>
      <c r="O83" s="83"/>
      <c r="P83" s="212">
        <f>O83*H83</f>
        <v>0</v>
      </c>
      <c r="Q83" s="212">
        <v>0</v>
      </c>
      <c r="R83" s="212">
        <f>Q83*H83</f>
        <v>0</v>
      </c>
      <c r="S83" s="212">
        <v>0</v>
      </c>
      <c r="T83" s="213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14" t="s">
        <v>145</v>
      </c>
      <c r="AT83" s="214" t="s">
        <v>140</v>
      </c>
      <c r="AU83" s="214" t="s">
        <v>83</v>
      </c>
      <c r="AY83" s="16" t="s">
        <v>137</v>
      </c>
      <c r="BE83" s="215">
        <f>IF(N83="základní",J83,0)</f>
        <v>0</v>
      </c>
      <c r="BF83" s="215">
        <f>IF(N83="snížená",J83,0)</f>
        <v>0</v>
      </c>
      <c r="BG83" s="215">
        <f>IF(N83="zákl. přenesená",J83,0)</f>
        <v>0</v>
      </c>
      <c r="BH83" s="215">
        <f>IF(N83="sníž. přenesená",J83,0)</f>
        <v>0</v>
      </c>
      <c r="BI83" s="215">
        <f>IF(N83="nulová",J83,0)</f>
        <v>0</v>
      </c>
      <c r="BJ83" s="16" t="s">
        <v>83</v>
      </c>
      <c r="BK83" s="215">
        <f>ROUND(I83*H83,2)</f>
        <v>0</v>
      </c>
      <c r="BL83" s="16" t="s">
        <v>145</v>
      </c>
      <c r="BM83" s="214" t="s">
        <v>198</v>
      </c>
    </row>
    <row r="84" s="2" customFormat="1">
      <c r="A84" s="37"/>
      <c r="B84" s="38"/>
      <c r="C84" s="39"/>
      <c r="D84" s="216" t="s">
        <v>147</v>
      </c>
      <c r="E84" s="39"/>
      <c r="F84" s="217" t="s">
        <v>1047</v>
      </c>
      <c r="G84" s="39"/>
      <c r="H84" s="39"/>
      <c r="I84" s="218"/>
      <c r="J84" s="39"/>
      <c r="K84" s="39"/>
      <c r="L84" s="43"/>
      <c r="M84" s="219"/>
      <c r="N84" s="220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147</v>
      </c>
      <c r="AU84" s="16" t="s">
        <v>83</v>
      </c>
    </row>
    <row r="85" s="2" customFormat="1" ht="16.5" customHeight="1">
      <c r="A85" s="37"/>
      <c r="B85" s="38"/>
      <c r="C85" s="203" t="s">
        <v>75</v>
      </c>
      <c r="D85" s="203" t="s">
        <v>140</v>
      </c>
      <c r="E85" s="204" t="s">
        <v>1049</v>
      </c>
      <c r="F85" s="205" t="s">
        <v>1050</v>
      </c>
      <c r="G85" s="206" t="s">
        <v>1051</v>
      </c>
      <c r="H85" s="207">
        <v>1</v>
      </c>
      <c r="I85" s="208"/>
      <c r="J85" s="209">
        <f>ROUND(I85*H85,2)</f>
        <v>0</v>
      </c>
      <c r="K85" s="205" t="s">
        <v>19</v>
      </c>
      <c r="L85" s="43"/>
      <c r="M85" s="210" t="s">
        <v>19</v>
      </c>
      <c r="N85" s="211" t="s">
        <v>46</v>
      </c>
      <c r="O85" s="83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4" t="s">
        <v>145</v>
      </c>
      <c r="AT85" s="214" t="s">
        <v>140</v>
      </c>
      <c r="AU85" s="214" t="s">
        <v>83</v>
      </c>
      <c r="AY85" s="16" t="s">
        <v>137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6" t="s">
        <v>83</v>
      </c>
      <c r="BK85" s="215">
        <f>ROUND(I85*H85,2)</f>
        <v>0</v>
      </c>
      <c r="BL85" s="16" t="s">
        <v>145</v>
      </c>
      <c r="BM85" s="214" t="s">
        <v>210</v>
      </c>
    </row>
    <row r="86" s="2" customFormat="1">
      <c r="A86" s="37"/>
      <c r="B86" s="38"/>
      <c r="C86" s="39"/>
      <c r="D86" s="216" t="s">
        <v>147</v>
      </c>
      <c r="E86" s="39"/>
      <c r="F86" s="217" t="s">
        <v>1050</v>
      </c>
      <c r="G86" s="39"/>
      <c r="H86" s="39"/>
      <c r="I86" s="218"/>
      <c r="J86" s="39"/>
      <c r="K86" s="39"/>
      <c r="L86" s="43"/>
      <c r="M86" s="219"/>
      <c r="N86" s="220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147</v>
      </c>
      <c r="AU86" s="16" t="s">
        <v>83</v>
      </c>
    </row>
    <row r="87" s="2" customFormat="1" ht="33" customHeight="1">
      <c r="A87" s="37"/>
      <c r="B87" s="38"/>
      <c r="C87" s="203" t="s">
        <v>75</v>
      </c>
      <c r="D87" s="203" t="s">
        <v>140</v>
      </c>
      <c r="E87" s="204" t="s">
        <v>1052</v>
      </c>
      <c r="F87" s="205" t="s">
        <v>1053</v>
      </c>
      <c r="G87" s="206" t="s">
        <v>1048</v>
      </c>
      <c r="H87" s="207">
        <v>36</v>
      </c>
      <c r="I87" s="208"/>
      <c r="J87" s="209">
        <f>ROUND(I87*H87,2)</f>
        <v>0</v>
      </c>
      <c r="K87" s="205" t="s">
        <v>19</v>
      </c>
      <c r="L87" s="43"/>
      <c r="M87" s="210" t="s">
        <v>19</v>
      </c>
      <c r="N87" s="211" t="s">
        <v>46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145</v>
      </c>
      <c r="AT87" s="214" t="s">
        <v>140</v>
      </c>
      <c r="AU87" s="214" t="s">
        <v>83</v>
      </c>
      <c r="AY87" s="16" t="s">
        <v>137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83</v>
      </c>
      <c r="BK87" s="215">
        <f>ROUND(I87*H87,2)</f>
        <v>0</v>
      </c>
      <c r="BL87" s="16" t="s">
        <v>145</v>
      </c>
      <c r="BM87" s="214" t="s">
        <v>234</v>
      </c>
    </row>
    <row r="88" s="2" customFormat="1">
      <c r="A88" s="37"/>
      <c r="B88" s="38"/>
      <c r="C88" s="39"/>
      <c r="D88" s="216" t="s">
        <v>147</v>
      </c>
      <c r="E88" s="39"/>
      <c r="F88" s="217" t="s">
        <v>1053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147</v>
      </c>
      <c r="AU88" s="16" t="s">
        <v>83</v>
      </c>
    </row>
    <row r="89" s="2" customFormat="1" ht="24.15" customHeight="1">
      <c r="A89" s="37"/>
      <c r="B89" s="38"/>
      <c r="C89" s="203" t="s">
        <v>75</v>
      </c>
      <c r="D89" s="203" t="s">
        <v>140</v>
      </c>
      <c r="E89" s="204" t="s">
        <v>1054</v>
      </c>
      <c r="F89" s="205" t="s">
        <v>1055</v>
      </c>
      <c r="G89" s="206" t="s">
        <v>143</v>
      </c>
      <c r="H89" s="207">
        <v>1.5</v>
      </c>
      <c r="I89" s="208"/>
      <c r="J89" s="209">
        <f>ROUND(I89*H89,2)</f>
        <v>0</v>
      </c>
      <c r="K89" s="205" t="s">
        <v>19</v>
      </c>
      <c r="L89" s="43"/>
      <c r="M89" s="210" t="s">
        <v>19</v>
      </c>
      <c r="N89" s="211" t="s">
        <v>46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145</v>
      </c>
      <c r="AT89" s="214" t="s">
        <v>140</v>
      </c>
      <c r="AU89" s="214" t="s">
        <v>83</v>
      </c>
      <c r="AY89" s="16" t="s">
        <v>137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83</v>
      </c>
      <c r="BK89" s="215">
        <f>ROUND(I89*H89,2)</f>
        <v>0</v>
      </c>
      <c r="BL89" s="16" t="s">
        <v>145</v>
      </c>
      <c r="BM89" s="214" t="s">
        <v>244</v>
      </c>
    </row>
    <row r="90" s="2" customFormat="1">
      <c r="A90" s="37"/>
      <c r="B90" s="38"/>
      <c r="C90" s="39"/>
      <c r="D90" s="216" t="s">
        <v>147</v>
      </c>
      <c r="E90" s="39"/>
      <c r="F90" s="217" t="s">
        <v>1055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147</v>
      </c>
      <c r="AU90" s="16" t="s">
        <v>83</v>
      </c>
    </row>
    <row r="91" s="2" customFormat="1" ht="21.75" customHeight="1">
      <c r="A91" s="37"/>
      <c r="B91" s="38"/>
      <c r="C91" s="203" t="s">
        <v>75</v>
      </c>
      <c r="D91" s="203" t="s">
        <v>140</v>
      </c>
      <c r="E91" s="204" t="s">
        <v>1056</v>
      </c>
      <c r="F91" s="205" t="s">
        <v>1057</v>
      </c>
      <c r="G91" s="206" t="s">
        <v>1048</v>
      </c>
      <c r="H91" s="207">
        <v>3</v>
      </c>
      <c r="I91" s="208"/>
      <c r="J91" s="209">
        <f>ROUND(I91*H91,2)</f>
        <v>0</v>
      </c>
      <c r="K91" s="205" t="s">
        <v>19</v>
      </c>
      <c r="L91" s="43"/>
      <c r="M91" s="210" t="s">
        <v>19</v>
      </c>
      <c r="N91" s="211" t="s">
        <v>46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145</v>
      </c>
      <c r="AT91" s="214" t="s">
        <v>140</v>
      </c>
      <c r="AU91" s="214" t="s">
        <v>83</v>
      </c>
      <c r="AY91" s="16" t="s">
        <v>137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83</v>
      </c>
      <c r="BK91" s="215">
        <f>ROUND(I91*H91,2)</f>
        <v>0</v>
      </c>
      <c r="BL91" s="16" t="s">
        <v>145</v>
      </c>
      <c r="BM91" s="214" t="s">
        <v>261</v>
      </c>
    </row>
    <row r="92" s="2" customFormat="1">
      <c r="A92" s="37"/>
      <c r="B92" s="38"/>
      <c r="C92" s="39"/>
      <c r="D92" s="216" t="s">
        <v>147</v>
      </c>
      <c r="E92" s="39"/>
      <c r="F92" s="217" t="s">
        <v>1057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147</v>
      </c>
      <c r="AU92" s="16" t="s">
        <v>83</v>
      </c>
    </row>
    <row r="93" s="2" customFormat="1" ht="16.5" customHeight="1">
      <c r="A93" s="37"/>
      <c r="B93" s="38"/>
      <c r="C93" s="203" t="s">
        <v>75</v>
      </c>
      <c r="D93" s="203" t="s">
        <v>140</v>
      </c>
      <c r="E93" s="204" t="s">
        <v>1058</v>
      </c>
      <c r="F93" s="205" t="s">
        <v>1059</v>
      </c>
      <c r="G93" s="206" t="s">
        <v>1048</v>
      </c>
      <c r="H93" s="207">
        <v>2</v>
      </c>
      <c r="I93" s="208"/>
      <c r="J93" s="209">
        <f>ROUND(I93*H93,2)</f>
        <v>0</v>
      </c>
      <c r="K93" s="205" t="s">
        <v>19</v>
      </c>
      <c r="L93" s="43"/>
      <c r="M93" s="210" t="s">
        <v>19</v>
      </c>
      <c r="N93" s="211" t="s">
        <v>46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145</v>
      </c>
      <c r="AT93" s="214" t="s">
        <v>140</v>
      </c>
      <c r="AU93" s="214" t="s">
        <v>83</v>
      </c>
      <c r="AY93" s="16" t="s">
        <v>137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83</v>
      </c>
      <c r="BK93" s="215">
        <f>ROUND(I93*H93,2)</f>
        <v>0</v>
      </c>
      <c r="BL93" s="16" t="s">
        <v>145</v>
      </c>
      <c r="BM93" s="214" t="s">
        <v>272</v>
      </c>
    </row>
    <row r="94" s="2" customFormat="1">
      <c r="A94" s="37"/>
      <c r="B94" s="38"/>
      <c r="C94" s="39"/>
      <c r="D94" s="216" t="s">
        <v>147</v>
      </c>
      <c r="E94" s="39"/>
      <c r="F94" s="217" t="s">
        <v>1059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147</v>
      </c>
      <c r="AU94" s="16" t="s">
        <v>83</v>
      </c>
    </row>
    <row r="95" s="2" customFormat="1" ht="16.5" customHeight="1">
      <c r="A95" s="37"/>
      <c r="B95" s="38"/>
      <c r="C95" s="203" t="s">
        <v>75</v>
      </c>
      <c r="D95" s="203" t="s">
        <v>140</v>
      </c>
      <c r="E95" s="204" t="s">
        <v>1060</v>
      </c>
      <c r="F95" s="205" t="s">
        <v>1061</v>
      </c>
      <c r="G95" s="206" t="s">
        <v>667</v>
      </c>
      <c r="H95" s="207">
        <v>20</v>
      </c>
      <c r="I95" s="208"/>
      <c r="J95" s="209">
        <f>ROUND(I95*H95,2)</f>
        <v>0</v>
      </c>
      <c r="K95" s="205" t="s">
        <v>19</v>
      </c>
      <c r="L95" s="43"/>
      <c r="M95" s="210" t="s">
        <v>19</v>
      </c>
      <c r="N95" s="211" t="s">
        <v>46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145</v>
      </c>
      <c r="AT95" s="214" t="s">
        <v>140</v>
      </c>
      <c r="AU95" s="214" t="s">
        <v>83</v>
      </c>
      <c r="AY95" s="16" t="s">
        <v>137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83</v>
      </c>
      <c r="BK95" s="215">
        <f>ROUND(I95*H95,2)</f>
        <v>0</v>
      </c>
      <c r="BL95" s="16" t="s">
        <v>145</v>
      </c>
      <c r="BM95" s="214" t="s">
        <v>283</v>
      </c>
    </row>
    <row r="96" s="2" customFormat="1">
      <c r="A96" s="37"/>
      <c r="B96" s="38"/>
      <c r="C96" s="39"/>
      <c r="D96" s="216" t="s">
        <v>147</v>
      </c>
      <c r="E96" s="39"/>
      <c r="F96" s="217" t="s">
        <v>1061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147</v>
      </c>
      <c r="AU96" s="16" t="s">
        <v>83</v>
      </c>
    </row>
    <row r="97" s="12" customFormat="1" ht="25.92" customHeight="1">
      <c r="A97" s="12"/>
      <c r="B97" s="187"/>
      <c r="C97" s="188"/>
      <c r="D97" s="189" t="s">
        <v>74</v>
      </c>
      <c r="E97" s="190" t="s">
        <v>1062</v>
      </c>
      <c r="F97" s="190" t="s">
        <v>1063</v>
      </c>
      <c r="G97" s="188"/>
      <c r="H97" s="188"/>
      <c r="I97" s="191"/>
      <c r="J97" s="192">
        <f>BK97</f>
        <v>0</v>
      </c>
      <c r="K97" s="188"/>
      <c r="L97" s="193"/>
      <c r="M97" s="194"/>
      <c r="N97" s="195"/>
      <c r="O97" s="195"/>
      <c r="P97" s="196">
        <f>SUM(P98:P120)</f>
        <v>0</v>
      </c>
      <c r="Q97" s="195"/>
      <c r="R97" s="196">
        <f>SUM(R98:R120)</f>
        <v>0</v>
      </c>
      <c r="S97" s="195"/>
      <c r="T97" s="197">
        <f>SUM(T98:T120)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8" t="s">
        <v>83</v>
      </c>
      <c r="AT97" s="199" t="s">
        <v>74</v>
      </c>
      <c r="AU97" s="199" t="s">
        <v>75</v>
      </c>
      <c r="AY97" s="198" t="s">
        <v>137</v>
      </c>
      <c r="BK97" s="200">
        <f>SUM(BK98:BK120)</f>
        <v>0</v>
      </c>
    </row>
    <row r="98" s="2" customFormat="1" ht="16.5" customHeight="1">
      <c r="A98" s="37"/>
      <c r="B98" s="38"/>
      <c r="C98" s="203" t="s">
        <v>75</v>
      </c>
      <c r="D98" s="203" t="s">
        <v>140</v>
      </c>
      <c r="E98" s="204" t="s">
        <v>1064</v>
      </c>
      <c r="F98" s="205" t="s">
        <v>1065</v>
      </c>
      <c r="G98" s="206" t="s">
        <v>143</v>
      </c>
      <c r="H98" s="207">
        <v>20</v>
      </c>
      <c r="I98" s="208"/>
      <c r="J98" s="209">
        <f>ROUND(I98*H98,2)</f>
        <v>0</v>
      </c>
      <c r="K98" s="205" t="s">
        <v>19</v>
      </c>
      <c r="L98" s="43"/>
      <c r="M98" s="210" t="s">
        <v>19</v>
      </c>
      <c r="N98" s="211" t="s">
        <v>46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145</v>
      </c>
      <c r="AT98" s="214" t="s">
        <v>140</v>
      </c>
      <c r="AU98" s="214" t="s">
        <v>83</v>
      </c>
      <c r="AY98" s="16" t="s">
        <v>137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83</v>
      </c>
      <c r="BK98" s="215">
        <f>ROUND(I98*H98,2)</f>
        <v>0</v>
      </c>
      <c r="BL98" s="16" t="s">
        <v>145</v>
      </c>
      <c r="BM98" s="214" t="s">
        <v>294</v>
      </c>
    </row>
    <row r="99" s="2" customFormat="1">
      <c r="A99" s="37"/>
      <c r="B99" s="38"/>
      <c r="C99" s="39"/>
      <c r="D99" s="216" t="s">
        <v>147</v>
      </c>
      <c r="E99" s="39"/>
      <c r="F99" s="217" t="s">
        <v>1065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147</v>
      </c>
      <c r="AU99" s="16" t="s">
        <v>83</v>
      </c>
    </row>
    <row r="100" s="2" customFormat="1" ht="16.5" customHeight="1">
      <c r="A100" s="37"/>
      <c r="B100" s="38"/>
      <c r="C100" s="203" t="s">
        <v>75</v>
      </c>
      <c r="D100" s="203" t="s">
        <v>140</v>
      </c>
      <c r="E100" s="204" t="s">
        <v>1066</v>
      </c>
      <c r="F100" s="205" t="s">
        <v>1067</v>
      </c>
      <c r="G100" s="206" t="s">
        <v>143</v>
      </c>
      <c r="H100" s="207">
        <v>20</v>
      </c>
      <c r="I100" s="208"/>
      <c r="J100" s="209">
        <f>ROUND(I100*H100,2)</f>
        <v>0</v>
      </c>
      <c r="K100" s="205" t="s">
        <v>19</v>
      </c>
      <c r="L100" s="43"/>
      <c r="M100" s="210" t="s">
        <v>19</v>
      </c>
      <c r="N100" s="211" t="s">
        <v>46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145</v>
      </c>
      <c r="AT100" s="214" t="s">
        <v>140</v>
      </c>
      <c r="AU100" s="214" t="s">
        <v>83</v>
      </c>
      <c r="AY100" s="16" t="s">
        <v>137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83</v>
      </c>
      <c r="BK100" s="215">
        <f>ROUND(I100*H100,2)</f>
        <v>0</v>
      </c>
      <c r="BL100" s="16" t="s">
        <v>145</v>
      </c>
      <c r="BM100" s="214" t="s">
        <v>309</v>
      </c>
    </row>
    <row r="101" s="2" customFormat="1">
      <c r="A101" s="37"/>
      <c r="B101" s="38"/>
      <c r="C101" s="39"/>
      <c r="D101" s="216" t="s">
        <v>147</v>
      </c>
      <c r="E101" s="39"/>
      <c r="F101" s="217" t="s">
        <v>1067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147</v>
      </c>
      <c r="AU101" s="16" t="s">
        <v>83</v>
      </c>
    </row>
    <row r="102" s="2" customFormat="1" ht="16.5" customHeight="1">
      <c r="A102" s="37"/>
      <c r="B102" s="38"/>
      <c r="C102" s="203" t="s">
        <v>75</v>
      </c>
      <c r="D102" s="203" t="s">
        <v>140</v>
      </c>
      <c r="E102" s="204" t="s">
        <v>1068</v>
      </c>
      <c r="F102" s="205" t="s">
        <v>1069</v>
      </c>
      <c r="G102" s="206" t="s">
        <v>1051</v>
      </c>
      <c r="H102" s="207">
        <v>1</v>
      </c>
      <c r="I102" s="208"/>
      <c r="J102" s="209">
        <f>ROUND(I102*H102,2)</f>
        <v>0</v>
      </c>
      <c r="K102" s="205" t="s">
        <v>19</v>
      </c>
      <c r="L102" s="43"/>
      <c r="M102" s="210" t="s">
        <v>19</v>
      </c>
      <c r="N102" s="211" t="s">
        <v>46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145</v>
      </c>
      <c r="AT102" s="214" t="s">
        <v>140</v>
      </c>
      <c r="AU102" s="214" t="s">
        <v>83</v>
      </c>
      <c r="AY102" s="16" t="s">
        <v>137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83</v>
      </c>
      <c r="BK102" s="215">
        <f>ROUND(I102*H102,2)</f>
        <v>0</v>
      </c>
      <c r="BL102" s="16" t="s">
        <v>145</v>
      </c>
      <c r="BM102" s="214" t="s">
        <v>320</v>
      </c>
    </row>
    <row r="103" s="2" customFormat="1">
      <c r="A103" s="37"/>
      <c r="B103" s="38"/>
      <c r="C103" s="39"/>
      <c r="D103" s="216" t="s">
        <v>147</v>
      </c>
      <c r="E103" s="39"/>
      <c r="F103" s="217" t="s">
        <v>1069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147</v>
      </c>
      <c r="AU103" s="16" t="s">
        <v>83</v>
      </c>
    </row>
    <row r="104" s="2" customFormat="1" ht="16.5" customHeight="1">
      <c r="A104" s="37"/>
      <c r="B104" s="38"/>
      <c r="C104" s="203" t="s">
        <v>75</v>
      </c>
      <c r="D104" s="203" t="s">
        <v>140</v>
      </c>
      <c r="E104" s="204" t="s">
        <v>1070</v>
      </c>
      <c r="F104" s="205" t="s">
        <v>1071</v>
      </c>
      <c r="G104" s="206" t="s">
        <v>1051</v>
      </c>
      <c r="H104" s="207">
        <v>1</v>
      </c>
      <c r="I104" s="208"/>
      <c r="J104" s="209">
        <f>ROUND(I104*H104,2)</f>
        <v>0</v>
      </c>
      <c r="K104" s="205" t="s">
        <v>19</v>
      </c>
      <c r="L104" s="43"/>
      <c r="M104" s="210" t="s">
        <v>19</v>
      </c>
      <c r="N104" s="211" t="s">
        <v>46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145</v>
      </c>
      <c r="AT104" s="214" t="s">
        <v>140</v>
      </c>
      <c r="AU104" s="214" t="s">
        <v>83</v>
      </c>
      <c r="AY104" s="16" t="s">
        <v>137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83</v>
      </c>
      <c r="BK104" s="215">
        <f>ROUND(I104*H104,2)</f>
        <v>0</v>
      </c>
      <c r="BL104" s="16" t="s">
        <v>145</v>
      </c>
      <c r="BM104" s="214" t="s">
        <v>332</v>
      </c>
    </row>
    <row r="105" s="2" customFormat="1">
      <c r="A105" s="37"/>
      <c r="B105" s="38"/>
      <c r="C105" s="39"/>
      <c r="D105" s="216" t="s">
        <v>147</v>
      </c>
      <c r="E105" s="39"/>
      <c r="F105" s="217" t="s">
        <v>1071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147</v>
      </c>
      <c r="AU105" s="16" t="s">
        <v>83</v>
      </c>
    </row>
    <row r="106" s="2" customFormat="1" ht="16.5" customHeight="1">
      <c r="A106" s="37"/>
      <c r="B106" s="38"/>
      <c r="C106" s="203" t="s">
        <v>75</v>
      </c>
      <c r="D106" s="203" t="s">
        <v>140</v>
      </c>
      <c r="E106" s="204" t="s">
        <v>1072</v>
      </c>
      <c r="F106" s="205" t="s">
        <v>1073</v>
      </c>
      <c r="G106" s="206" t="s">
        <v>1051</v>
      </c>
      <c r="H106" s="207">
        <v>1</v>
      </c>
      <c r="I106" s="208"/>
      <c r="J106" s="209">
        <f>ROUND(I106*H106,2)</f>
        <v>0</v>
      </c>
      <c r="K106" s="205" t="s">
        <v>19</v>
      </c>
      <c r="L106" s="43"/>
      <c r="M106" s="210" t="s">
        <v>19</v>
      </c>
      <c r="N106" s="211" t="s">
        <v>46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145</v>
      </c>
      <c r="AT106" s="214" t="s">
        <v>140</v>
      </c>
      <c r="AU106" s="214" t="s">
        <v>83</v>
      </c>
      <c r="AY106" s="16" t="s">
        <v>137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83</v>
      </c>
      <c r="BK106" s="215">
        <f>ROUND(I106*H106,2)</f>
        <v>0</v>
      </c>
      <c r="BL106" s="16" t="s">
        <v>145</v>
      </c>
      <c r="BM106" s="214" t="s">
        <v>927</v>
      </c>
    </row>
    <row r="107" s="2" customFormat="1">
      <c r="A107" s="37"/>
      <c r="B107" s="38"/>
      <c r="C107" s="39"/>
      <c r="D107" s="216" t="s">
        <v>147</v>
      </c>
      <c r="E107" s="39"/>
      <c r="F107" s="217" t="s">
        <v>1073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147</v>
      </c>
      <c r="AU107" s="16" t="s">
        <v>83</v>
      </c>
    </row>
    <row r="108" s="2" customFormat="1" ht="16.5" customHeight="1">
      <c r="A108" s="37"/>
      <c r="B108" s="38"/>
      <c r="C108" s="203" t="s">
        <v>75</v>
      </c>
      <c r="D108" s="203" t="s">
        <v>140</v>
      </c>
      <c r="E108" s="204" t="s">
        <v>1074</v>
      </c>
      <c r="F108" s="205" t="s">
        <v>1075</v>
      </c>
      <c r="G108" s="206" t="s">
        <v>1051</v>
      </c>
      <c r="H108" s="207">
        <v>1</v>
      </c>
      <c r="I108" s="208"/>
      <c r="J108" s="209">
        <f>ROUND(I108*H108,2)</f>
        <v>0</v>
      </c>
      <c r="K108" s="205" t="s">
        <v>19</v>
      </c>
      <c r="L108" s="43"/>
      <c r="M108" s="210" t="s">
        <v>19</v>
      </c>
      <c r="N108" s="211" t="s">
        <v>46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145</v>
      </c>
      <c r="AT108" s="214" t="s">
        <v>140</v>
      </c>
      <c r="AU108" s="214" t="s">
        <v>83</v>
      </c>
      <c r="AY108" s="16" t="s">
        <v>137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83</v>
      </c>
      <c r="BK108" s="215">
        <f>ROUND(I108*H108,2)</f>
        <v>0</v>
      </c>
      <c r="BL108" s="16" t="s">
        <v>145</v>
      </c>
      <c r="BM108" s="214" t="s">
        <v>930</v>
      </c>
    </row>
    <row r="109" s="2" customFormat="1">
      <c r="A109" s="37"/>
      <c r="B109" s="38"/>
      <c r="C109" s="39"/>
      <c r="D109" s="216" t="s">
        <v>147</v>
      </c>
      <c r="E109" s="39"/>
      <c r="F109" s="217" t="s">
        <v>1075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147</v>
      </c>
      <c r="AU109" s="16" t="s">
        <v>83</v>
      </c>
    </row>
    <row r="110" s="2" customFormat="1" ht="16.5" customHeight="1">
      <c r="A110" s="37"/>
      <c r="B110" s="38"/>
      <c r="C110" s="203" t="s">
        <v>75</v>
      </c>
      <c r="D110" s="203" t="s">
        <v>140</v>
      </c>
      <c r="E110" s="204" t="s">
        <v>1076</v>
      </c>
      <c r="F110" s="205" t="s">
        <v>1077</v>
      </c>
      <c r="G110" s="206" t="s">
        <v>1051</v>
      </c>
      <c r="H110" s="207">
        <v>1</v>
      </c>
      <c r="I110" s="208"/>
      <c r="J110" s="209">
        <f>ROUND(I110*H110,2)</f>
        <v>0</v>
      </c>
      <c r="K110" s="205" t="s">
        <v>19</v>
      </c>
      <c r="L110" s="43"/>
      <c r="M110" s="210" t="s">
        <v>19</v>
      </c>
      <c r="N110" s="211" t="s">
        <v>46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145</v>
      </c>
      <c r="AT110" s="214" t="s">
        <v>140</v>
      </c>
      <c r="AU110" s="214" t="s">
        <v>83</v>
      </c>
      <c r="AY110" s="16" t="s">
        <v>137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83</v>
      </c>
      <c r="BK110" s="215">
        <f>ROUND(I110*H110,2)</f>
        <v>0</v>
      </c>
      <c r="BL110" s="16" t="s">
        <v>145</v>
      </c>
      <c r="BM110" s="214" t="s">
        <v>345</v>
      </c>
    </row>
    <row r="111" s="2" customFormat="1">
      <c r="A111" s="37"/>
      <c r="B111" s="38"/>
      <c r="C111" s="39"/>
      <c r="D111" s="216" t="s">
        <v>147</v>
      </c>
      <c r="E111" s="39"/>
      <c r="F111" s="217" t="s">
        <v>1077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147</v>
      </c>
      <c r="AU111" s="16" t="s">
        <v>83</v>
      </c>
    </row>
    <row r="112" s="2" customFormat="1" ht="16.5" customHeight="1">
      <c r="A112" s="37"/>
      <c r="B112" s="38"/>
      <c r="C112" s="203" t="s">
        <v>75</v>
      </c>
      <c r="D112" s="203" t="s">
        <v>140</v>
      </c>
      <c r="E112" s="204" t="s">
        <v>1078</v>
      </c>
      <c r="F112" s="205" t="s">
        <v>1079</v>
      </c>
      <c r="G112" s="206" t="s">
        <v>1051</v>
      </c>
      <c r="H112" s="207">
        <v>1</v>
      </c>
      <c r="I112" s="208"/>
      <c r="J112" s="209">
        <f>ROUND(I112*H112,2)</f>
        <v>0</v>
      </c>
      <c r="K112" s="205" t="s">
        <v>19</v>
      </c>
      <c r="L112" s="43"/>
      <c r="M112" s="210" t="s">
        <v>19</v>
      </c>
      <c r="N112" s="211" t="s">
        <v>46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145</v>
      </c>
      <c r="AT112" s="214" t="s">
        <v>140</v>
      </c>
      <c r="AU112" s="214" t="s">
        <v>83</v>
      </c>
      <c r="AY112" s="16" t="s">
        <v>137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83</v>
      </c>
      <c r="BK112" s="215">
        <f>ROUND(I112*H112,2)</f>
        <v>0</v>
      </c>
      <c r="BL112" s="16" t="s">
        <v>145</v>
      </c>
      <c r="BM112" s="214" t="s">
        <v>357</v>
      </c>
    </row>
    <row r="113" s="2" customFormat="1">
      <c r="A113" s="37"/>
      <c r="B113" s="38"/>
      <c r="C113" s="39"/>
      <c r="D113" s="216" t="s">
        <v>147</v>
      </c>
      <c r="E113" s="39"/>
      <c r="F113" s="217" t="s">
        <v>1079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147</v>
      </c>
      <c r="AU113" s="16" t="s">
        <v>83</v>
      </c>
    </row>
    <row r="114" s="2" customFormat="1" ht="24.15" customHeight="1">
      <c r="A114" s="37"/>
      <c r="B114" s="38"/>
      <c r="C114" s="203" t="s">
        <v>75</v>
      </c>
      <c r="D114" s="203" t="s">
        <v>140</v>
      </c>
      <c r="E114" s="204" t="s">
        <v>1080</v>
      </c>
      <c r="F114" s="205" t="s">
        <v>1081</v>
      </c>
      <c r="G114" s="206" t="s">
        <v>1051</v>
      </c>
      <c r="H114" s="207">
        <v>1</v>
      </c>
      <c r="I114" s="208"/>
      <c r="J114" s="209">
        <f>ROUND(I114*H114,2)</f>
        <v>0</v>
      </c>
      <c r="K114" s="205" t="s">
        <v>19</v>
      </c>
      <c r="L114" s="43"/>
      <c r="M114" s="210" t="s">
        <v>19</v>
      </c>
      <c r="N114" s="211" t="s">
        <v>46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145</v>
      </c>
      <c r="AT114" s="214" t="s">
        <v>140</v>
      </c>
      <c r="AU114" s="214" t="s">
        <v>83</v>
      </c>
      <c r="AY114" s="16" t="s">
        <v>137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83</v>
      </c>
      <c r="BK114" s="215">
        <f>ROUND(I114*H114,2)</f>
        <v>0</v>
      </c>
      <c r="BL114" s="16" t="s">
        <v>145</v>
      </c>
      <c r="BM114" s="214" t="s">
        <v>369</v>
      </c>
    </row>
    <row r="115" s="2" customFormat="1">
      <c r="A115" s="37"/>
      <c r="B115" s="38"/>
      <c r="C115" s="39"/>
      <c r="D115" s="216" t="s">
        <v>147</v>
      </c>
      <c r="E115" s="39"/>
      <c r="F115" s="217" t="s">
        <v>1081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147</v>
      </c>
      <c r="AU115" s="16" t="s">
        <v>83</v>
      </c>
    </row>
    <row r="116" s="2" customFormat="1" ht="16.5" customHeight="1">
      <c r="A116" s="37"/>
      <c r="B116" s="38"/>
      <c r="C116" s="203" t="s">
        <v>75</v>
      </c>
      <c r="D116" s="203" t="s">
        <v>140</v>
      </c>
      <c r="E116" s="204" t="s">
        <v>1082</v>
      </c>
      <c r="F116" s="205" t="s">
        <v>1083</v>
      </c>
      <c r="G116" s="206" t="s">
        <v>1051</v>
      </c>
      <c r="H116" s="207">
        <v>1</v>
      </c>
      <c r="I116" s="208"/>
      <c r="J116" s="209">
        <f>ROUND(I116*H116,2)</f>
        <v>0</v>
      </c>
      <c r="K116" s="205" t="s">
        <v>19</v>
      </c>
      <c r="L116" s="43"/>
      <c r="M116" s="210" t="s">
        <v>19</v>
      </c>
      <c r="N116" s="211" t="s">
        <v>46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145</v>
      </c>
      <c r="AT116" s="214" t="s">
        <v>140</v>
      </c>
      <c r="AU116" s="214" t="s">
        <v>83</v>
      </c>
      <c r="AY116" s="16" t="s">
        <v>137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83</v>
      </c>
      <c r="BK116" s="215">
        <f>ROUND(I116*H116,2)</f>
        <v>0</v>
      </c>
      <c r="BL116" s="16" t="s">
        <v>145</v>
      </c>
      <c r="BM116" s="214" t="s">
        <v>379</v>
      </c>
    </row>
    <row r="117" s="2" customFormat="1">
      <c r="A117" s="37"/>
      <c r="B117" s="38"/>
      <c r="C117" s="39"/>
      <c r="D117" s="216" t="s">
        <v>147</v>
      </c>
      <c r="E117" s="39"/>
      <c r="F117" s="217" t="s">
        <v>1083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147</v>
      </c>
      <c r="AU117" s="16" t="s">
        <v>83</v>
      </c>
    </row>
    <row r="118" s="2" customFormat="1" ht="16.5" customHeight="1">
      <c r="A118" s="37"/>
      <c r="B118" s="38"/>
      <c r="C118" s="203" t="s">
        <v>75</v>
      </c>
      <c r="D118" s="203" t="s">
        <v>140</v>
      </c>
      <c r="E118" s="204" t="s">
        <v>1084</v>
      </c>
      <c r="F118" s="205" t="s">
        <v>1085</v>
      </c>
      <c r="G118" s="206" t="s">
        <v>1051</v>
      </c>
      <c r="H118" s="207">
        <v>1</v>
      </c>
      <c r="I118" s="208"/>
      <c r="J118" s="209">
        <f>ROUND(I118*H118,2)</f>
        <v>0</v>
      </c>
      <c r="K118" s="205" t="s">
        <v>19</v>
      </c>
      <c r="L118" s="43"/>
      <c r="M118" s="210" t="s">
        <v>19</v>
      </c>
      <c r="N118" s="211" t="s">
        <v>46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145</v>
      </c>
      <c r="AT118" s="214" t="s">
        <v>140</v>
      </c>
      <c r="AU118" s="214" t="s">
        <v>83</v>
      </c>
      <c r="AY118" s="16" t="s">
        <v>137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83</v>
      </c>
      <c r="BK118" s="215">
        <f>ROUND(I118*H118,2)</f>
        <v>0</v>
      </c>
      <c r="BL118" s="16" t="s">
        <v>145</v>
      </c>
      <c r="BM118" s="214" t="s">
        <v>390</v>
      </c>
    </row>
    <row r="119" s="2" customFormat="1">
      <c r="A119" s="37"/>
      <c r="B119" s="38"/>
      <c r="C119" s="39"/>
      <c r="D119" s="216" t="s">
        <v>147</v>
      </c>
      <c r="E119" s="39"/>
      <c r="F119" s="217" t="s">
        <v>1085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147</v>
      </c>
      <c r="AU119" s="16" t="s">
        <v>83</v>
      </c>
    </row>
    <row r="120" s="2" customFormat="1">
      <c r="A120" s="37"/>
      <c r="B120" s="38"/>
      <c r="C120" s="39"/>
      <c r="D120" s="216" t="s">
        <v>592</v>
      </c>
      <c r="E120" s="39"/>
      <c r="F120" s="233" t="s">
        <v>1086</v>
      </c>
      <c r="G120" s="39"/>
      <c r="H120" s="39"/>
      <c r="I120" s="218"/>
      <c r="J120" s="39"/>
      <c r="K120" s="39"/>
      <c r="L120" s="43"/>
      <c r="M120" s="234"/>
      <c r="N120" s="235"/>
      <c r="O120" s="236"/>
      <c r="P120" s="236"/>
      <c r="Q120" s="236"/>
      <c r="R120" s="236"/>
      <c r="S120" s="236"/>
      <c r="T120" s="2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592</v>
      </c>
      <c r="AU120" s="16" t="s">
        <v>83</v>
      </c>
    </row>
    <row r="121" s="2" customFormat="1" ht="6.96" customHeight="1">
      <c r="A121" s="37"/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43"/>
      <c r="M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</sheetData>
  <sheetProtection sheet="1" autoFilter="0" formatColumns="0" formatRows="0" objects="1" scenarios="1" spinCount="100000" saltValue="QBaIPOuleOQgBspT5BYXR7PDUag9c/RtCrX3yVK54XbVPCh0jrrVZEhdeD+Yim+bOjbvum32UOi7ZpXgXFAjMg==" hashValue="D2uHrnRc5wsXKyFEjMSAQ1U0dFl1LLFBsItrW66YGhIaoz+pvDa+h0KdF+P7FEGK6b5hEPNGpU+u7sJGZ/ZRuw==" algorithmName="SHA-512" password="CC35"/>
  <autoFilter ref="C80:K12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3" customFormat="1" ht="45" customHeight="1">
      <c r="B3" s="242"/>
      <c r="C3" s="243" t="s">
        <v>1087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1088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1089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1090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1091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1092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1093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1094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1095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1096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1097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82</v>
      </c>
      <c r="F18" s="249" t="s">
        <v>1098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1099</v>
      </c>
      <c r="F19" s="249" t="s">
        <v>1100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1101</v>
      </c>
      <c r="F20" s="249" t="s">
        <v>1102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1103</v>
      </c>
      <c r="F21" s="249" t="s">
        <v>1104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1105</v>
      </c>
      <c r="F22" s="249" t="s">
        <v>1106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1107</v>
      </c>
      <c r="F23" s="249" t="s">
        <v>1108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1109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1110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1111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1112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1113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1114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1115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1116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1117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123</v>
      </c>
      <c r="F36" s="249"/>
      <c r="G36" s="249" t="s">
        <v>1118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1119</v>
      </c>
      <c r="F37" s="249"/>
      <c r="G37" s="249" t="s">
        <v>1120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56</v>
      </c>
      <c r="F38" s="249"/>
      <c r="G38" s="249" t="s">
        <v>1121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57</v>
      </c>
      <c r="F39" s="249"/>
      <c r="G39" s="249" t="s">
        <v>1122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124</v>
      </c>
      <c r="F40" s="249"/>
      <c r="G40" s="249" t="s">
        <v>1123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125</v>
      </c>
      <c r="F41" s="249"/>
      <c r="G41" s="249" t="s">
        <v>1124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1125</v>
      </c>
      <c r="F42" s="249"/>
      <c r="G42" s="249" t="s">
        <v>1126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1127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1128</v>
      </c>
      <c r="F44" s="249"/>
      <c r="G44" s="249" t="s">
        <v>1129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127</v>
      </c>
      <c r="F45" s="249"/>
      <c r="G45" s="249" t="s">
        <v>1130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1131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1132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1133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1134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1135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1136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1137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1138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1139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1140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1141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1142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1143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1144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1145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1146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1147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1148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1149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1150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1151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1152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1153</v>
      </c>
      <c r="D76" s="267"/>
      <c r="E76" s="267"/>
      <c r="F76" s="267" t="s">
        <v>1154</v>
      </c>
      <c r="G76" s="268"/>
      <c r="H76" s="267" t="s">
        <v>57</v>
      </c>
      <c r="I76" s="267" t="s">
        <v>60</v>
      </c>
      <c r="J76" s="267" t="s">
        <v>1155</v>
      </c>
      <c r="K76" s="266"/>
    </row>
    <row r="77" s="1" customFormat="1" ht="17.25" customHeight="1">
      <c r="B77" s="264"/>
      <c r="C77" s="269" t="s">
        <v>1156</v>
      </c>
      <c r="D77" s="269"/>
      <c r="E77" s="269"/>
      <c r="F77" s="270" t="s">
        <v>1157</v>
      </c>
      <c r="G77" s="271"/>
      <c r="H77" s="269"/>
      <c r="I77" s="269"/>
      <c r="J77" s="269" t="s">
        <v>1158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56</v>
      </c>
      <c r="D79" s="274"/>
      <c r="E79" s="274"/>
      <c r="F79" s="275" t="s">
        <v>1159</v>
      </c>
      <c r="G79" s="276"/>
      <c r="H79" s="252" t="s">
        <v>1160</v>
      </c>
      <c r="I79" s="252" t="s">
        <v>1161</v>
      </c>
      <c r="J79" s="252">
        <v>20</v>
      </c>
      <c r="K79" s="266"/>
    </row>
    <row r="80" s="1" customFormat="1" ht="15" customHeight="1">
      <c r="B80" s="264"/>
      <c r="C80" s="252" t="s">
        <v>1162</v>
      </c>
      <c r="D80" s="252"/>
      <c r="E80" s="252"/>
      <c r="F80" s="275" t="s">
        <v>1159</v>
      </c>
      <c r="G80" s="276"/>
      <c r="H80" s="252" t="s">
        <v>1163</v>
      </c>
      <c r="I80" s="252" t="s">
        <v>1161</v>
      </c>
      <c r="J80" s="252">
        <v>120</v>
      </c>
      <c r="K80" s="266"/>
    </row>
    <row r="81" s="1" customFormat="1" ht="15" customHeight="1">
      <c r="B81" s="277"/>
      <c r="C81" s="252" t="s">
        <v>1164</v>
      </c>
      <c r="D81" s="252"/>
      <c r="E81" s="252"/>
      <c r="F81" s="275" t="s">
        <v>1165</v>
      </c>
      <c r="G81" s="276"/>
      <c r="H81" s="252" t="s">
        <v>1166</v>
      </c>
      <c r="I81" s="252" t="s">
        <v>1161</v>
      </c>
      <c r="J81" s="252">
        <v>50</v>
      </c>
      <c r="K81" s="266"/>
    </row>
    <row r="82" s="1" customFormat="1" ht="15" customHeight="1">
      <c r="B82" s="277"/>
      <c r="C82" s="252" t="s">
        <v>1167</v>
      </c>
      <c r="D82" s="252"/>
      <c r="E82" s="252"/>
      <c r="F82" s="275" t="s">
        <v>1159</v>
      </c>
      <c r="G82" s="276"/>
      <c r="H82" s="252" t="s">
        <v>1168</v>
      </c>
      <c r="I82" s="252" t="s">
        <v>1169</v>
      </c>
      <c r="J82" s="252"/>
      <c r="K82" s="266"/>
    </row>
    <row r="83" s="1" customFormat="1" ht="15" customHeight="1">
      <c r="B83" s="277"/>
      <c r="C83" s="278" t="s">
        <v>1170</v>
      </c>
      <c r="D83" s="278"/>
      <c r="E83" s="278"/>
      <c r="F83" s="279" t="s">
        <v>1165</v>
      </c>
      <c r="G83" s="278"/>
      <c r="H83" s="278" t="s">
        <v>1171</v>
      </c>
      <c r="I83" s="278" t="s">
        <v>1161</v>
      </c>
      <c r="J83" s="278">
        <v>15</v>
      </c>
      <c r="K83" s="266"/>
    </row>
    <row r="84" s="1" customFormat="1" ht="15" customHeight="1">
      <c r="B84" s="277"/>
      <c r="C84" s="278" t="s">
        <v>1172</v>
      </c>
      <c r="D84" s="278"/>
      <c r="E84" s="278"/>
      <c r="F84" s="279" t="s">
        <v>1165</v>
      </c>
      <c r="G84" s="278"/>
      <c r="H84" s="278" t="s">
        <v>1173</v>
      </c>
      <c r="I84" s="278" t="s">
        <v>1161</v>
      </c>
      <c r="J84" s="278">
        <v>15</v>
      </c>
      <c r="K84" s="266"/>
    </row>
    <row r="85" s="1" customFormat="1" ht="15" customHeight="1">
      <c r="B85" s="277"/>
      <c r="C85" s="278" t="s">
        <v>1174</v>
      </c>
      <c r="D85" s="278"/>
      <c r="E85" s="278"/>
      <c r="F85" s="279" t="s">
        <v>1165</v>
      </c>
      <c r="G85" s="278"/>
      <c r="H85" s="278" t="s">
        <v>1175</v>
      </c>
      <c r="I85" s="278" t="s">
        <v>1161</v>
      </c>
      <c r="J85" s="278">
        <v>20</v>
      </c>
      <c r="K85" s="266"/>
    </row>
    <row r="86" s="1" customFormat="1" ht="15" customHeight="1">
      <c r="B86" s="277"/>
      <c r="C86" s="278" t="s">
        <v>1176</v>
      </c>
      <c r="D86" s="278"/>
      <c r="E86" s="278"/>
      <c r="F86" s="279" t="s">
        <v>1165</v>
      </c>
      <c r="G86" s="278"/>
      <c r="H86" s="278" t="s">
        <v>1177</v>
      </c>
      <c r="I86" s="278" t="s">
        <v>1161</v>
      </c>
      <c r="J86" s="278">
        <v>20</v>
      </c>
      <c r="K86" s="266"/>
    </row>
    <row r="87" s="1" customFormat="1" ht="15" customHeight="1">
      <c r="B87" s="277"/>
      <c r="C87" s="252" t="s">
        <v>1178</v>
      </c>
      <c r="D87" s="252"/>
      <c r="E87" s="252"/>
      <c r="F87" s="275" t="s">
        <v>1165</v>
      </c>
      <c r="G87" s="276"/>
      <c r="H87" s="252" t="s">
        <v>1179</v>
      </c>
      <c r="I87" s="252" t="s">
        <v>1161</v>
      </c>
      <c r="J87" s="252">
        <v>50</v>
      </c>
      <c r="K87" s="266"/>
    </row>
    <row r="88" s="1" customFormat="1" ht="15" customHeight="1">
      <c r="B88" s="277"/>
      <c r="C88" s="252" t="s">
        <v>1180</v>
      </c>
      <c r="D88" s="252"/>
      <c r="E88" s="252"/>
      <c r="F88" s="275" t="s">
        <v>1165</v>
      </c>
      <c r="G88" s="276"/>
      <c r="H88" s="252" t="s">
        <v>1181</v>
      </c>
      <c r="I88" s="252" t="s">
        <v>1161</v>
      </c>
      <c r="J88" s="252">
        <v>20</v>
      </c>
      <c r="K88" s="266"/>
    </row>
    <row r="89" s="1" customFormat="1" ht="15" customHeight="1">
      <c r="B89" s="277"/>
      <c r="C89" s="252" t="s">
        <v>1182</v>
      </c>
      <c r="D89" s="252"/>
      <c r="E89" s="252"/>
      <c r="F89" s="275" t="s">
        <v>1165</v>
      </c>
      <c r="G89" s="276"/>
      <c r="H89" s="252" t="s">
        <v>1183</v>
      </c>
      <c r="I89" s="252" t="s">
        <v>1161</v>
      </c>
      <c r="J89" s="252">
        <v>20</v>
      </c>
      <c r="K89" s="266"/>
    </row>
    <row r="90" s="1" customFormat="1" ht="15" customHeight="1">
      <c r="B90" s="277"/>
      <c r="C90" s="252" t="s">
        <v>1184</v>
      </c>
      <c r="D90" s="252"/>
      <c r="E90" s="252"/>
      <c r="F90" s="275" t="s">
        <v>1165</v>
      </c>
      <c r="G90" s="276"/>
      <c r="H90" s="252" t="s">
        <v>1185</v>
      </c>
      <c r="I90" s="252" t="s">
        <v>1161</v>
      </c>
      <c r="J90" s="252">
        <v>50</v>
      </c>
      <c r="K90" s="266"/>
    </row>
    <row r="91" s="1" customFormat="1" ht="15" customHeight="1">
      <c r="B91" s="277"/>
      <c r="C91" s="252" t="s">
        <v>1186</v>
      </c>
      <c r="D91" s="252"/>
      <c r="E91" s="252"/>
      <c r="F91" s="275" t="s">
        <v>1165</v>
      </c>
      <c r="G91" s="276"/>
      <c r="H91" s="252" t="s">
        <v>1186</v>
      </c>
      <c r="I91" s="252" t="s">
        <v>1161</v>
      </c>
      <c r="J91" s="252">
        <v>50</v>
      </c>
      <c r="K91" s="266"/>
    </row>
    <row r="92" s="1" customFormat="1" ht="15" customHeight="1">
      <c r="B92" s="277"/>
      <c r="C92" s="252" t="s">
        <v>1187</v>
      </c>
      <c r="D92" s="252"/>
      <c r="E92" s="252"/>
      <c r="F92" s="275" t="s">
        <v>1165</v>
      </c>
      <c r="G92" s="276"/>
      <c r="H92" s="252" t="s">
        <v>1188</v>
      </c>
      <c r="I92" s="252" t="s">
        <v>1161</v>
      </c>
      <c r="J92" s="252">
        <v>255</v>
      </c>
      <c r="K92" s="266"/>
    </row>
    <row r="93" s="1" customFormat="1" ht="15" customHeight="1">
      <c r="B93" s="277"/>
      <c r="C93" s="252" t="s">
        <v>1189</v>
      </c>
      <c r="D93" s="252"/>
      <c r="E93" s="252"/>
      <c r="F93" s="275" t="s">
        <v>1159</v>
      </c>
      <c r="G93" s="276"/>
      <c r="H93" s="252" t="s">
        <v>1190</v>
      </c>
      <c r="I93" s="252" t="s">
        <v>1191</v>
      </c>
      <c r="J93" s="252"/>
      <c r="K93" s="266"/>
    </row>
    <row r="94" s="1" customFormat="1" ht="15" customHeight="1">
      <c r="B94" s="277"/>
      <c r="C94" s="252" t="s">
        <v>1192</v>
      </c>
      <c r="D94" s="252"/>
      <c r="E94" s="252"/>
      <c r="F94" s="275" t="s">
        <v>1159</v>
      </c>
      <c r="G94" s="276"/>
      <c r="H94" s="252" t="s">
        <v>1193</v>
      </c>
      <c r="I94" s="252" t="s">
        <v>1194</v>
      </c>
      <c r="J94" s="252"/>
      <c r="K94" s="266"/>
    </row>
    <row r="95" s="1" customFormat="1" ht="15" customHeight="1">
      <c r="B95" s="277"/>
      <c r="C95" s="252" t="s">
        <v>1195</v>
      </c>
      <c r="D95" s="252"/>
      <c r="E95" s="252"/>
      <c r="F95" s="275" t="s">
        <v>1159</v>
      </c>
      <c r="G95" s="276"/>
      <c r="H95" s="252" t="s">
        <v>1195</v>
      </c>
      <c r="I95" s="252" t="s">
        <v>1194</v>
      </c>
      <c r="J95" s="252"/>
      <c r="K95" s="266"/>
    </row>
    <row r="96" s="1" customFormat="1" ht="15" customHeight="1">
      <c r="B96" s="277"/>
      <c r="C96" s="252" t="s">
        <v>41</v>
      </c>
      <c r="D96" s="252"/>
      <c r="E96" s="252"/>
      <c r="F96" s="275" t="s">
        <v>1159</v>
      </c>
      <c r="G96" s="276"/>
      <c r="H96" s="252" t="s">
        <v>1196</v>
      </c>
      <c r="I96" s="252" t="s">
        <v>1194</v>
      </c>
      <c r="J96" s="252"/>
      <c r="K96" s="266"/>
    </row>
    <row r="97" s="1" customFormat="1" ht="15" customHeight="1">
      <c r="B97" s="277"/>
      <c r="C97" s="252" t="s">
        <v>51</v>
      </c>
      <c r="D97" s="252"/>
      <c r="E97" s="252"/>
      <c r="F97" s="275" t="s">
        <v>1159</v>
      </c>
      <c r="G97" s="276"/>
      <c r="H97" s="252" t="s">
        <v>1197</v>
      </c>
      <c r="I97" s="252" t="s">
        <v>1194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1198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1153</v>
      </c>
      <c r="D103" s="267"/>
      <c r="E103" s="267"/>
      <c r="F103" s="267" t="s">
        <v>1154</v>
      </c>
      <c r="G103" s="268"/>
      <c r="H103" s="267" t="s">
        <v>57</v>
      </c>
      <c r="I103" s="267" t="s">
        <v>60</v>
      </c>
      <c r="J103" s="267" t="s">
        <v>1155</v>
      </c>
      <c r="K103" s="266"/>
    </row>
    <row r="104" s="1" customFormat="1" ht="17.25" customHeight="1">
      <c r="B104" s="264"/>
      <c r="C104" s="269" t="s">
        <v>1156</v>
      </c>
      <c r="D104" s="269"/>
      <c r="E104" s="269"/>
      <c r="F104" s="270" t="s">
        <v>1157</v>
      </c>
      <c r="G104" s="271"/>
      <c r="H104" s="269"/>
      <c r="I104" s="269"/>
      <c r="J104" s="269" t="s">
        <v>1158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56</v>
      </c>
      <c r="D106" s="274"/>
      <c r="E106" s="274"/>
      <c r="F106" s="275" t="s">
        <v>1159</v>
      </c>
      <c r="G106" s="252"/>
      <c r="H106" s="252" t="s">
        <v>1199</v>
      </c>
      <c r="I106" s="252" t="s">
        <v>1161</v>
      </c>
      <c r="J106" s="252">
        <v>20</v>
      </c>
      <c r="K106" s="266"/>
    </row>
    <row r="107" s="1" customFormat="1" ht="15" customHeight="1">
      <c r="B107" s="264"/>
      <c r="C107" s="252" t="s">
        <v>1162</v>
      </c>
      <c r="D107" s="252"/>
      <c r="E107" s="252"/>
      <c r="F107" s="275" t="s">
        <v>1159</v>
      </c>
      <c r="G107" s="252"/>
      <c r="H107" s="252" t="s">
        <v>1199</v>
      </c>
      <c r="I107" s="252" t="s">
        <v>1161</v>
      </c>
      <c r="J107" s="252">
        <v>120</v>
      </c>
      <c r="K107" s="266"/>
    </row>
    <row r="108" s="1" customFormat="1" ht="15" customHeight="1">
      <c r="B108" s="277"/>
      <c r="C108" s="252" t="s">
        <v>1164</v>
      </c>
      <c r="D108" s="252"/>
      <c r="E108" s="252"/>
      <c r="F108" s="275" t="s">
        <v>1165</v>
      </c>
      <c r="G108" s="252"/>
      <c r="H108" s="252" t="s">
        <v>1199</v>
      </c>
      <c r="I108" s="252" t="s">
        <v>1161</v>
      </c>
      <c r="J108" s="252">
        <v>50</v>
      </c>
      <c r="K108" s="266"/>
    </row>
    <row r="109" s="1" customFormat="1" ht="15" customHeight="1">
      <c r="B109" s="277"/>
      <c r="C109" s="252" t="s">
        <v>1167</v>
      </c>
      <c r="D109" s="252"/>
      <c r="E109" s="252"/>
      <c r="F109" s="275" t="s">
        <v>1159</v>
      </c>
      <c r="G109" s="252"/>
      <c r="H109" s="252" t="s">
        <v>1199</v>
      </c>
      <c r="I109" s="252" t="s">
        <v>1169</v>
      </c>
      <c r="J109" s="252"/>
      <c r="K109" s="266"/>
    </row>
    <row r="110" s="1" customFormat="1" ht="15" customHeight="1">
      <c r="B110" s="277"/>
      <c r="C110" s="252" t="s">
        <v>1178</v>
      </c>
      <c r="D110" s="252"/>
      <c r="E110" s="252"/>
      <c r="F110" s="275" t="s">
        <v>1165</v>
      </c>
      <c r="G110" s="252"/>
      <c r="H110" s="252" t="s">
        <v>1199</v>
      </c>
      <c r="I110" s="252" t="s">
        <v>1161</v>
      </c>
      <c r="J110" s="252">
        <v>50</v>
      </c>
      <c r="K110" s="266"/>
    </row>
    <row r="111" s="1" customFormat="1" ht="15" customHeight="1">
      <c r="B111" s="277"/>
      <c r="C111" s="252" t="s">
        <v>1186</v>
      </c>
      <c r="D111" s="252"/>
      <c r="E111" s="252"/>
      <c r="F111" s="275" t="s">
        <v>1165</v>
      </c>
      <c r="G111" s="252"/>
      <c r="H111" s="252" t="s">
        <v>1199</v>
      </c>
      <c r="I111" s="252" t="s">
        <v>1161</v>
      </c>
      <c r="J111" s="252">
        <v>50</v>
      </c>
      <c r="K111" s="266"/>
    </row>
    <row r="112" s="1" customFormat="1" ht="15" customHeight="1">
      <c r="B112" s="277"/>
      <c r="C112" s="252" t="s">
        <v>1184</v>
      </c>
      <c r="D112" s="252"/>
      <c r="E112" s="252"/>
      <c r="F112" s="275" t="s">
        <v>1165</v>
      </c>
      <c r="G112" s="252"/>
      <c r="H112" s="252" t="s">
        <v>1199</v>
      </c>
      <c r="I112" s="252" t="s">
        <v>1161</v>
      </c>
      <c r="J112" s="252">
        <v>50</v>
      </c>
      <c r="K112" s="266"/>
    </row>
    <row r="113" s="1" customFormat="1" ht="15" customHeight="1">
      <c r="B113" s="277"/>
      <c r="C113" s="252" t="s">
        <v>56</v>
      </c>
      <c r="D113" s="252"/>
      <c r="E113" s="252"/>
      <c r="F113" s="275" t="s">
        <v>1159</v>
      </c>
      <c r="G113" s="252"/>
      <c r="H113" s="252" t="s">
        <v>1200</v>
      </c>
      <c r="I113" s="252" t="s">
        <v>1161</v>
      </c>
      <c r="J113" s="252">
        <v>20</v>
      </c>
      <c r="K113" s="266"/>
    </row>
    <row r="114" s="1" customFormat="1" ht="15" customHeight="1">
      <c r="B114" s="277"/>
      <c r="C114" s="252" t="s">
        <v>1201</v>
      </c>
      <c r="D114" s="252"/>
      <c r="E114" s="252"/>
      <c r="F114" s="275" t="s">
        <v>1159</v>
      </c>
      <c r="G114" s="252"/>
      <c r="H114" s="252" t="s">
        <v>1202</v>
      </c>
      <c r="I114" s="252" t="s">
        <v>1161</v>
      </c>
      <c r="J114" s="252">
        <v>120</v>
      </c>
      <c r="K114" s="266"/>
    </row>
    <row r="115" s="1" customFormat="1" ht="15" customHeight="1">
      <c r="B115" s="277"/>
      <c r="C115" s="252" t="s">
        <v>41</v>
      </c>
      <c r="D115" s="252"/>
      <c r="E115" s="252"/>
      <c r="F115" s="275" t="s">
        <v>1159</v>
      </c>
      <c r="G115" s="252"/>
      <c r="H115" s="252" t="s">
        <v>1203</v>
      </c>
      <c r="I115" s="252" t="s">
        <v>1194</v>
      </c>
      <c r="J115" s="252"/>
      <c r="K115" s="266"/>
    </row>
    <row r="116" s="1" customFormat="1" ht="15" customHeight="1">
      <c r="B116" s="277"/>
      <c r="C116" s="252" t="s">
        <v>51</v>
      </c>
      <c r="D116" s="252"/>
      <c r="E116" s="252"/>
      <c r="F116" s="275" t="s">
        <v>1159</v>
      </c>
      <c r="G116" s="252"/>
      <c r="H116" s="252" t="s">
        <v>1204</v>
      </c>
      <c r="I116" s="252" t="s">
        <v>1194</v>
      </c>
      <c r="J116" s="252"/>
      <c r="K116" s="266"/>
    </row>
    <row r="117" s="1" customFormat="1" ht="15" customHeight="1">
      <c r="B117" s="277"/>
      <c r="C117" s="252" t="s">
        <v>60</v>
      </c>
      <c r="D117" s="252"/>
      <c r="E117" s="252"/>
      <c r="F117" s="275" t="s">
        <v>1159</v>
      </c>
      <c r="G117" s="252"/>
      <c r="H117" s="252" t="s">
        <v>1205</v>
      </c>
      <c r="I117" s="252" t="s">
        <v>1206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1207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1153</v>
      </c>
      <c r="D123" s="267"/>
      <c r="E123" s="267"/>
      <c r="F123" s="267" t="s">
        <v>1154</v>
      </c>
      <c r="G123" s="268"/>
      <c r="H123" s="267" t="s">
        <v>57</v>
      </c>
      <c r="I123" s="267" t="s">
        <v>60</v>
      </c>
      <c r="J123" s="267" t="s">
        <v>1155</v>
      </c>
      <c r="K123" s="296"/>
    </row>
    <row r="124" s="1" customFormat="1" ht="17.25" customHeight="1">
      <c r="B124" s="295"/>
      <c r="C124" s="269" t="s">
        <v>1156</v>
      </c>
      <c r="D124" s="269"/>
      <c r="E124" s="269"/>
      <c r="F124" s="270" t="s">
        <v>1157</v>
      </c>
      <c r="G124" s="271"/>
      <c r="H124" s="269"/>
      <c r="I124" s="269"/>
      <c r="J124" s="269" t="s">
        <v>1158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1162</v>
      </c>
      <c r="D126" s="274"/>
      <c r="E126" s="274"/>
      <c r="F126" s="275" t="s">
        <v>1159</v>
      </c>
      <c r="G126" s="252"/>
      <c r="H126" s="252" t="s">
        <v>1199</v>
      </c>
      <c r="I126" s="252" t="s">
        <v>1161</v>
      </c>
      <c r="J126" s="252">
        <v>120</v>
      </c>
      <c r="K126" s="300"/>
    </row>
    <row r="127" s="1" customFormat="1" ht="15" customHeight="1">
      <c r="B127" s="297"/>
      <c r="C127" s="252" t="s">
        <v>1208</v>
      </c>
      <c r="D127" s="252"/>
      <c r="E127" s="252"/>
      <c r="F127" s="275" t="s">
        <v>1159</v>
      </c>
      <c r="G127" s="252"/>
      <c r="H127" s="252" t="s">
        <v>1209</v>
      </c>
      <c r="I127" s="252" t="s">
        <v>1161</v>
      </c>
      <c r="J127" s="252" t="s">
        <v>1210</v>
      </c>
      <c r="K127" s="300"/>
    </row>
    <row r="128" s="1" customFormat="1" ht="15" customHeight="1">
      <c r="B128" s="297"/>
      <c r="C128" s="252" t="s">
        <v>1107</v>
      </c>
      <c r="D128" s="252"/>
      <c r="E128" s="252"/>
      <c r="F128" s="275" t="s">
        <v>1159</v>
      </c>
      <c r="G128" s="252"/>
      <c r="H128" s="252" t="s">
        <v>1211</v>
      </c>
      <c r="I128" s="252" t="s">
        <v>1161</v>
      </c>
      <c r="J128" s="252" t="s">
        <v>1210</v>
      </c>
      <c r="K128" s="300"/>
    </row>
    <row r="129" s="1" customFormat="1" ht="15" customHeight="1">
      <c r="B129" s="297"/>
      <c r="C129" s="252" t="s">
        <v>1170</v>
      </c>
      <c r="D129" s="252"/>
      <c r="E129" s="252"/>
      <c r="F129" s="275" t="s">
        <v>1165</v>
      </c>
      <c r="G129" s="252"/>
      <c r="H129" s="252" t="s">
        <v>1171</v>
      </c>
      <c r="I129" s="252" t="s">
        <v>1161</v>
      </c>
      <c r="J129" s="252">
        <v>15</v>
      </c>
      <c r="K129" s="300"/>
    </row>
    <row r="130" s="1" customFormat="1" ht="15" customHeight="1">
      <c r="B130" s="297"/>
      <c r="C130" s="278" t="s">
        <v>1172</v>
      </c>
      <c r="D130" s="278"/>
      <c r="E130" s="278"/>
      <c r="F130" s="279" t="s">
        <v>1165</v>
      </c>
      <c r="G130" s="278"/>
      <c r="H130" s="278" t="s">
        <v>1173</v>
      </c>
      <c r="I130" s="278" t="s">
        <v>1161</v>
      </c>
      <c r="J130" s="278">
        <v>15</v>
      </c>
      <c r="K130" s="300"/>
    </row>
    <row r="131" s="1" customFormat="1" ht="15" customHeight="1">
      <c r="B131" s="297"/>
      <c r="C131" s="278" t="s">
        <v>1174</v>
      </c>
      <c r="D131" s="278"/>
      <c r="E131" s="278"/>
      <c r="F131" s="279" t="s">
        <v>1165</v>
      </c>
      <c r="G131" s="278"/>
      <c r="H131" s="278" t="s">
        <v>1175</v>
      </c>
      <c r="I131" s="278" t="s">
        <v>1161</v>
      </c>
      <c r="J131" s="278">
        <v>20</v>
      </c>
      <c r="K131" s="300"/>
    </row>
    <row r="132" s="1" customFormat="1" ht="15" customHeight="1">
      <c r="B132" s="297"/>
      <c r="C132" s="278" t="s">
        <v>1176</v>
      </c>
      <c r="D132" s="278"/>
      <c r="E132" s="278"/>
      <c r="F132" s="279" t="s">
        <v>1165</v>
      </c>
      <c r="G132" s="278"/>
      <c r="H132" s="278" t="s">
        <v>1177</v>
      </c>
      <c r="I132" s="278" t="s">
        <v>1161</v>
      </c>
      <c r="J132" s="278">
        <v>20</v>
      </c>
      <c r="K132" s="300"/>
    </row>
    <row r="133" s="1" customFormat="1" ht="15" customHeight="1">
      <c r="B133" s="297"/>
      <c r="C133" s="252" t="s">
        <v>1164</v>
      </c>
      <c r="D133" s="252"/>
      <c r="E133" s="252"/>
      <c r="F133" s="275" t="s">
        <v>1165</v>
      </c>
      <c r="G133" s="252"/>
      <c r="H133" s="252" t="s">
        <v>1199</v>
      </c>
      <c r="I133" s="252" t="s">
        <v>1161</v>
      </c>
      <c r="J133" s="252">
        <v>50</v>
      </c>
      <c r="K133" s="300"/>
    </row>
    <row r="134" s="1" customFormat="1" ht="15" customHeight="1">
      <c r="B134" s="297"/>
      <c r="C134" s="252" t="s">
        <v>1178</v>
      </c>
      <c r="D134" s="252"/>
      <c r="E134" s="252"/>
      <c r="F134" s="275" t="s">
        <v>1165</v>
      </c>
      <c r="G134" s="252"/>
      <c r="H134" s="252" t="s">
        <v>1199</v>
      </c>
      <c r="I134" s="252" t="s">
        <v>1161</v>
      </c>
      <c r="J134" s="252">
        <v>50</v>
      </c>
      <c r="K134" s="300"/>
    </row>
    <row r="135" s="1" customFormat="1" ht="15" customHeight="1">
      <c r="B135" s="297"/>
      <c r="C135" s="252" t="s">
        <v>1184</v>
      </c>
      <c r="D135" s="252"/>
      <c r="E135" s="252"/>
      <c r="F135" s="275" t="s">
        <v>1165</v>
      </c>
      <c r="G135" s="252"/>
      <c r="H135" s="252" t="s">
        <v>1199</v>
      </c>
      <c r="I135" s="252" t="s">
        <v>1161</v>
      </c>
      <c r="J135" s="252">
        <v>50</v>
      </c>
      <c r="K135" s="300"/>
    </row>
    <row r="136" s="1" customFormat="1" ht="15" customHeight="1">
      <c r="B136" s="297"/>
      <c r="C136" s="252" t="s">
        <v>1186</v>
      </c>
      <c r="D136" s="252"/>
      <c r="E136" s="252"/>
      <c r="F136" s="275" t="s">
        <v>1165</v>
      </c>
      <c r="G136" s="252"/>
      <c r="H136" s="252" t="s">
        <v>1199</v>
      </c>
      <c r="I136" s="252" t="s">
        <v>1161</v>
      </c>
      <c r="J136" s="252">
        <v>50</v>
      </c>
      <c r="K136" s="300"/>
    </row>
    <row r="137" s="1" customFormat="1" ht="15" customHeight="1">
      <c r="B137" s="297"/>
      <c r="C137" s="252" t="s">
        <v>1187</v>
      </c>
      <c r="D137" s="252"/>
      <c r="E137" s="252"/>
      <c r="F137" s="275" t="s">
        <v>1165</v>
      </c>
      <c r="G137" s="252"/>
      <c r="H137" s="252" t="s">
        <v>1212</v>
      </c>
      <c r="I137" s="252" t="s">
        <v>1161</v>
      </c>
      <c r="J137" s="252">
        <v>255</v>
      </c>
      <c r="K137" s="300"/>
    </row>
    <row r="138" s="1" customFormat="1" ht="15" customHeight="1">
      <c r="B138" s="297"/>
      <c r="C138" s="252" t="s">
        <v>1189</v>
      </c>
      <c r="D138" s="252"/>
      <c r="E138" s="252"/>
      <c r="F138" s="275" t="s">
        <v>1159</v>
      </c>
      <c r="G138" s="252"/>
      <c r="H138" s="252" t="s">
        <v>1213</v>
      </c>
      <c r="I138" s="252" t="s">
        <v>1191</v>
      </c>
      <c r="J138" s="252"/>
      <c r="K138" s="300"/>
    </row>
    <row r="139" s="1" customFormat="1" ht="15" customHeight="1">
      <c r="B139" s="297"/>
      <c r="C139" s="252" t="s">
        <v>1192</v>
      </c>
      <c r="D139" s="252"/>
      <c r="E139" s="252"/>
      <c r="F139" s="275" t="s">
        <v>1159</v>
      </c>
      <c r="G139" s="252"/>
      <c r="H139" s="252" t="s">
        <v>1214</v>
      </c>
      <c r="I139" s="252" t="s">
        <v>1194</v>
      </c>
      <c r="J139" s="252"/>
      <c r="K139" s="300"/>
    </row>
    <row r="140" s="1" customFormat="1" ht="15" customHeight="1">
      <c r="B140" s="297"/>
      <c r="C140" s="252" t="s">
        <v>1195</v>
      </c>
      <c r="D140" s="252"/>
      <c r="E140" s="252"/>
      <c r="F140" s="275" t="s">
        <v>1159</v>
      </c>
      <c r="G140" s="252"/>
      <c r="H140" s="252" t="s">
        <v>1195</v>
      </c>
      <c r="I140" s="252" t="s">
        <v>1194</v>
      </c>
      <c r="J140" s="252"/>
      <c r="K140" s="300"/>
    </row>
    <row r="141" s="1" customFormat="1" ht="15" customHeight="1">
      <c r="B141" s="297"/>
      <c r="C141" s="252" t="s">
        <v>41</v>
      </c>
      <c r="D141" s="252"/>
      <c r="E141" s="252"/>
      <c r="F141" s="275" t="s">
        <v>1159</v>
      </c>
      <c r="G141" s="252"/>
      <c r="H141" s="252" t="s">
        <v>1215</v>
      </c>
      <c r="I141" s="252" t="s">
        <v>1194</v>
      </c>
      <c r="J141" s="252"/>
      <c r="K141" s="300"/>
    </row>
    <row r="142" s="1" customFormat="1" ht="15" customHeight="1">
      <c r="B142" s="297"/>
      <c r="C142" s="252" t="s">
        <v>1216</v>
      </c>
      <c r="D142" s="252"/>
      <c r="E142" s="252"/>
      <c r="F142" s="275" t="s">
        <v>1159</v>
      </c>
      <c r="G142" s="252"/>
      <c r="H142" s="252" t="s">
        <v>1217</v>
      </c>
      <c r="I142" s="252" t="s">
        <v>1194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1218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1153</v>
      </c>
      <c r="D148" s="267"/>
      <c r="E148" s="267"/>
      <c r="F148" s="267" t="s">
        <v>1154</v>
      </c>
      <c r="G148" s="268"/>
      <c r="H148" s="267" t="s">
        <v>57</v>
      </c>
      <c r="I148" s="267" t="s">
        <v>60</v>
      </c>
      <c r="J148" s="267" t="s">
        <v>1155</v>
      </c>
      <c r="K148" s="266"/>
    </row>
    <row r="149" s="1" customFormat="1" ht="17.25" customHeight="1">
      <c r="B149" s="264"/>
      <c r="C149" s="269" t="s">
        <v>1156</v>
      </c>
      <c r="D149" s="269"/>
      <c r="E149" s="269"/>
      <c r="F149" s="270" t="s">
        <v>1157</v>
      </c>
      <c r="G149" s="271"/>
      <c r="H149" s="269"/>
      <c r="I149" s="269"/>
      <c r="J149" s="269" t="s">
        <v>1158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1162</v>
      </c>
      <c r="D151" s="252"/>
      <c r="E151" s="252"/>
      <c r="F151" s="305" t="s">
        <v>1159</v>
      </c>
      <c r="G151" s="252"/>
      <c r="H151" s="304" t="s">
        <v>1199</v>
      </c>
      <c r="I151" s="304" t="s">
        <v>1161</v>
      </c>
      <c r="J151" s="304">
        <v>120</v>
      </c>
      <c r="K151" s="300"/>
    </row>
    <row r="152" s="1" customFormat="1" ht="15" customHeight="1">
      <c r="B152" s="277"/>
      <c r="C152" s="304" t="s">
        <v>1208</v>
      </c>
      <c r="D152" s="252"/>
      <c r="E152" s="252"/>
      <c r="F152" s="305" t="s">
        <v>1159</v>
      </c>
      <c r="G152" s="252"/>
      <c r="H152" s="304" t="s">
        <v>1219</v>
      </c>
      <c r="I152" s="304" t="s">
        <v>1161</v>
      </c>
      <c r="J152" s="304" t="s">
        <v>1210</v>
      </c>
      <c r="K152" s="300"/>
    </row>
    <row r="153" s="1" customFormat="1" ht="15" customHeight="1">
      <c r="B153" s="277"/>
      <c r="C153" s="304" t="s">
        <v>1107</v>
      </c>
      <c r="D153" s="252"/>
      <c r="E153" s="252"/>
      <c r="F153" s="305" t="s">
        <v>1159</v>
      </c>
      <c r="G153" s="252"/>
      <c r="H153" s="304" t="s">
        <v>1220</v>
      </c>
      <c r="I153" s="304" t="s">
        <v>1161</v>
      </c>
      <c r="J153" s="304" t="s">
        <v>1210</v>
      </c>
      <c r="K153" s="300"/>
    </row>
    <row r="154" s="1" customFormat="1" ht="15" customHeight="1">
      <c r="B154" s="277"/>
      <c r="C154" s="304" t="s">
        <v>1164</v>
      </c>
      <c r="D154" s="252"/>
      <c r="E154" s="252"/>
      <c r="F154" s="305" t="s">
        <v>1165</v>
      </c>
      <c r="G154" s="252"/>
      <c r="H154" s="304" t="s">
        <v>1199</v>
      </c>
      <c r="I154" s="304" t="s">
        <v>1161</v>
      </c>
      <c r="J154" s="304">
        <v>50</v>
      </c>
      <c r="K154" s="300"/>
    </row>
    <row r="155" s="1" customFormat="1" ht="15" customHeight="1">
      <c r="B155" s="277"/>
      <c r="C155" s="304" t="s">
        <v>1167</v>
      </c>
      <c r="D155" s="252"/>
      <c r="E155" s="252"/>
      <c r="F155" s="305" t="s">
        <v>1159</v>
      </c>
      <c r="G155" s="252"/>
      <c r="H155" s="304" t="s">
        <v>1199</v>
      </c>
      <c r="I155" s="304" t="s">
        <v>1169</v>
      </c>
      <c r="J155" s="304"/>
      <c r="K155" s="300"/>
    </row>
    <row r="156" s="1" customFormat="1" ht="15" customHeight="1">
      <c r="B156" s="277"/>
      <c r="C156" s="304" t="s">
        <v>1178</v>
      </c>
      <c r="D156" s="252"/>
      <c r="E156" s="252"/>
      <c r="F156" s="305" t="s">
        <v>1165</v>
      </c>
      <c r="G156" s="252"/>
      <c r="H156" s="304" t="s">
        <v>1199</v>
      </c>
      <c r="I156" s="304" t="s">
        <v>1161</v>
      </c>
      <c r="J156" s="304">
        <v>50</v>
      </c>
      <c r="K156" s="300"/>
    </row>
    <row r="157" s="1" customFormat="1" ht="15" customHeight="1">
      <c r="B157" s="277"/>
      <c r="C157" s="304" t="s">
        <v>1186</v>
      </c>
      <c r="D157" s="252"/>
      <c r="E157" s="252"/>
      <c r="F157" s="305" t="s">
        <v>1165</v>
      </c>
      <c r="G157" s="252"/>
      <c r="H157" s="304" t="s">
        <v>1199</v>
      </c>
      <c r="I157" s="304" t="s">
        <v>1161</v>
      </c>
      <c r="J157" s="304">
        <v>50</v>
      </c>
      <c r="K157" s="300"/>
    </row>
    <row r="158" s="1" customFormat="1" ht="15" customHeight="1">
      <c r="B158" s="277"/>
      <c r="C158" s="304" t="s">
        <v>1184</v>
      </c>
      <c r="D158" s="252"/>
      <c r="E158" s="252"/>
      <c r="F158" s="305" t="s">
        <v>1165</v>
      </c>
      <c r="G158" s="252"/>
      <c r="H158" s="304" t="s">
        <v>1199</v>
      </c>
      <c r="I158" s="304" t="s">
        <v>1161</v>
      </c>
      <c r="J158" s="304">
        <v>50</v>
      </c>
      <c r="K158" s="300"/>
    </row>
    <row r="159" s="1" customFormat="1" ht="15" customHeight="1">
      <c r="B159" s="277"/>
      <c r="C159" s="304" t="s">
        <v>96</v>
      </c>
      <c r="D159" s="252"/>
      <c r="E159" s="252"/>
      <c r="F159" s="305" t="s">
        <v>1159</v>
      </c>
      <c r="G159" s="252"/>
      <c r="H159" s="304" t="s">
        <v>1221</v>
      </c>
      <c r="I159" s="304" t="s">
        <v>1161</v>
      </c>
      <c r="J159" s="304" t="s">
        <v>1222</v>
      </c>
      <c r="K159" s="300"/>
    </row>
    <row r="160" s="1" customFormat="1" ht="15" customHeight="1">
      <c r="B160" s="277"/>
      <c r="C160" s="304" t="s">
        <v>1223</v>
      </c>
      <c r="D160" s="252"/>
      <c r="E160" s="252"/>
      <c r="F160" s="305" t="s">
        <v>1159</v>
      </c>
      <c r="G160" s="252"/>
      <c r="H160" s="304" t="s">
        <v>1224</v>
      </c>
      <c r="I160" s="304" t="s">
        <v>1194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1225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1153</v>
      </c>
      <c r="D166" s="267"/>
      <c r="E166" s="267"/>
      <c r="F166" s="267" t="s">
        <v>1154</v>
      </c>
      <c r="G166" s="309"/>
      <c r="H166" s="310" t="s">
        <v>57</v>
      </c>
      <c r="I166" s="310" t="s">
        <v>60</v>
      </c>
      <c r="J166" s="267" t="s">
        <v>1155</v>
      </c>
      <c r="K166" s="244"/>
    </row>
    <row r="167" s="1" customFormat="1" ht="17.25" customHeight="1">
      <c r="B167" s="245"/>
      <c r="C167" s="269" t="s">
        <v>1156</v>
      </c>
      <c r="D167" s="269"/>
      <c r="E167" s="269"/>
      <c r="F167" s="270" t="s">
        <v>1157</v>
      </c>
      <c r="G167" s="311"/>
      <c r="H167" s="312"/>
      <c r="I167" s="312"/>
      <c r="J167" s="269" t="s">
        <v>1158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1162</v>
      </c>
      <c r="D169" s="252"/>
      <c r="E169" s="252"/>
      <c r="F169" s="275" t="s">
        <v>1159</v>
      </c>
      <c r="G169" s="252"/>
      <c r="H169" s="252" t="s">
        <v>1199</v>
      </c>
      <c r="I169" s="252" t="s">
        <v>1161</v>
      </c>
      <c r="J169" s="252">
        <v>120</v>
      </c>
      <c r="K169" s="300"/>
    </row>
    <row r="170" s="1" customFormat="1" ht="15" customHeight="1">
      <c r="B170" s="277"/>
      <c r="C170" s="252" t="s">
        <v>1208</v>
      </c>
      <c r="D170" s="252"/>
      <c r="E170" s="252"/>
      <c r="F170" s="275" t="s">
        <v>1159</v>
      </c>
      <c r="G170" s="252"/>
      <c r="H170" s="252" t="s">
        <v>1209</v>
      </c>
      <c r="I170" s="252" t="s">
        <v>1161</v>
      </c>
      <c r="J170" s="252" t="s">
        <v>1210</v>
      </c>
      <c r="K170" s="300"/>
    </row>
    <row r="171" s="1" customFormat="1" ht="15" customHeight="1">
      <c r="B171" s="277"/>
      <c r="C171" s="252" t="s">
        <v>1107</v>
      </c>
      <c r="D171" s="252"/>
      <c r="E171" s="252"/>
      <c r="F171" s="275" t="s">
        <v>1159</v>
      </c>
      <c r="G171" s="252"/>
      <c r="H171" s="252" t="s">
        <v>1226</v>
      </c>
      <c r="I171" s="252" t="s">
        <v>1161</v>
      </c>
      <c r="J171" s="252" t="s">
        <v>1210</v>
      </c>
      <c r="K171" s="300"/>
    </row>
    <row r="172" s="1" customFormat="1" ht="15" customHeight="1">
      <c r="B172" s="277"/>
      <c r="C172" s="252" t="s">
        <v>1164</v>
      </c>
      <c r="D172" s="252"/>
      <c r="E172" s="252"/>
      <c r="F172" s="275" t="s">
        <v>1165</v>
      </c>
      <c r="G172" s="252"/>
      <c r="H172" s="252" t="s">
        <v>1226</v>
      </c>
      <c r="I172" s="252" t="s">
        <v>1161</v>
      </c>
      <c r="J172" s="252">
        <v>50</v>
      </c>
      <c r="K172" s="300"/>
    </row>
    <row r="173" s="1" customFormat="1" ht="15" customHeight="1">
      <c r="B173" s="277"/>
      <c r="C173" s="252" t="s">
        <v>1167</v>
      </c>
      <c r="D173" s="252"/>
      <c r="E173" s="252"/>
      <c r="F173" s="275" t="s">
        <v>1159</v>
      </c>
      <c r="G173" s="252"/>
      <c r="H173" s="252" t="s">
        <v>1226</v>
      </c>
      <c r="I173" s="252" t="s">
        <v>1169</v>
      </c>
      <c r="J173" s="252"/>
      <c r="K173" s="300"/>
    </row>
    <row r="174" s="1" customFormat="1" ht="15" customHeight="1">
      <c r="B174" s="277"/>
      <c r="C174" s="252" t="s">
        <v>1178</v>
      </c>
      <c r="D174" s="252"/>
      <c r="E174" s="252"/>
      <c r="F174" s="275" t="s">
        <v>1165</v>
      </c>
      <c r="G174" s="252"/>
      <c r="H174" s="252" t="s">
        <v>1226</v>
      </c>
      <c r="I174" s="252" t="s">
        <v>1161</v>
      </c>
      <c r="J174" s="252">
        <v>50</v>
      </c>
      <c r="K174" s="300"/>
    </row>
    <row r="175" s="1" customFormat="1" ht="15" customHeight="1">
      <c r="B175" s="277"/>
      <c r="C175" s="252" t="s">
        <v>1186</v>
      </c>
      <c r="D175" s="252"/>
      <c r="E175" s="252"/>
      <c r="F175" s="275" t="s">
        <v>1165</v>
      </c>
      <c r="G175" s="252"/>
      <c r="H175" s="252" t="s">
        <v>1226</v>
      </c>
      <c r="I175" s="252" t="s">
        <v>1161</v>
      </c>
      <c r="J175" s="252">
        <v>50</v>
      </c>
      <c r="K175" s="300"/>
    </row>
    <row r="176" s="1" customFormat="1" ht="15" customHeight="1">
      <c r="B176" s="277"/>
      <c r="C176" s="252" t="s">
        <v>1184</v>
      </c>
      <c r="D176" s="252"/>
      <c r="E176" s="252"/>
      <c r="F176" s="275" t="s">
        <v>1165</v>
      </c>
      <c r="G176" s="252"/>
      <c r="H176" s="252" t="s">
        <v>1226</v>
      </c>
      <c r="I176" s="252" t="s">
        <v>1161</v>
      </c>
      <c r="J176" s="252">
        <v>50</v>
      </c>
      <c r="K176" s="300"/>
    </row>
    <row r="177" s="1" customFormat="1" ht="15" customHeight="1">
      <c r="B177" s="277"/>
      <c r="C177" s="252" t="s">
        <v>123</v>
      </c>
      <c r="D177" s="252"/>
      <c r="E177" s="252"/>
      <c r="F177" s="275" t="s">
        <v>1159</v>
      </c>
      <c r="G177" s="252"/>
      <c r="H177" s="252" t="s">
        <v>1227</v>
      </c>
      <c r="I177" s="252" t="s">
        <v>1228</v>
      </c>
      <c r="J177" s="252"/>
      <c r="K177" s="300"/>
    </row>
    <row r="178" s="1" customFormat="1" ht="15" customHeight="1">
      <c r="B178" s="277"/>
      <c r="C178" s="252" t="s">
        <v>60</v>
      </c>
      <c r="D178" s="252"/>
      <c r="E178" s="252"/>
      <c r="F178" s="275" t="s">
        <v>1159</v>
      </c>
      <c r="G178" s="252"/>
      <c r="H178" s="252" t="s">
        <v>1229</v>
      </c>
      <c r="I178" s="252" t="s">
        <v>1230</v>
      </c>
      <c r="J178" s="252">
        <v>1</v>
      </c>
      <c r="K178" s="300"/>
    </row>
    <row r="179" s="1" customFormat="1" ht="15" customHeight="1">
      <c r="B179" s="277"/>
      <c r="C179" s="252" t="s">
        <v>56</v>
      </c>
      <c r="D179" s="252"/>
      <c r="E179" s="252"/>
      <c r="F179" s="275" t="s">
        <v>1159</v>
      </c>
      <c r="G179" s="252"/>
      <c r="H179" s="252" t="s">
        <v>1231</v>
      </c>
      <c r="I179" s="252" t="s">
        <v>1161</v>
      </c>
      <c r="J179" s="252">
        <v>20</v>
      </c>
      <c r="K179" s="300"/>
    </row>
    <row r="180" s="1" customFormat="1" ht="15" customHeight="1">
      <c r="B180" s="277"/>
      <c r="C180" s="252" t="s">
        <v>57</v>
      </c>
      <c r="D180" s="252"/>
      <c r="E180" s="252"/>
      <c r="F180" s="275" t="s">
        <v>1159</v>
      </c>
      <c r="G180" s="252"/>
      <c r="H180" s="252" t="s">
        <v>1232</v>
      </c>
      <c r="I180" s="252" t="s">
        <v>1161</v>
      </c>
      <c r="J180" s="252">
        <v>255</v>
      </c>
      <c r="K180" s="300"/>
    </row>
    <row r="181" s="1" customFormat="1" ht="15" customHeight="1">
      <c r="B181" s="277"/>
      <c r="C181" s="252" t="s">
        <v>124</v>
      </c>
      <c r="D181" s="252"/>
      <c r="E181" s="252"/>
      <c r="F181" s="275" t="s">
        <v>1159</v>
      </c>
      <c r="G181" s="252"/>
      <c r="H181" s="252" t="s">
        <v>1123</v>
      </c>
      <c r="I181" s="252" t="s">
        <v>1161</v>
      </c>
      <c r="J181" s="252">
        <v>10</v>
      </c>
      <c r="K181" s="300"/>
    </row>
    <row r="182" s="1" customFormat="1" ht="15" customHeight="1">
      <c r="B182" s="277"/>
      <c r="C182" s="252" t="s">
        <v>125</v>
      </c>
      <c r="D182" s="252"/>
      <c r="E182" s="252"/>
      <c r="F182" s="275" t="s">
        <v>1159</v>
      </c>
      <c r="G182" s="252"/>
      <c r="H182" s="252" t="s">
        <v>1233</v>
      </c>
      <c r="I182" s="252" t="s">
        <v>1194</v>
      </c>
      <c r="J182" s="252"/>
      <c r="K182" s="300"/>
    </row>
    <row r="183" s="1" customFormat="1" ht="15" customHeight="1">
      <c r="B183" s="277"/>
      <c r="C183" s="252" t="s">
        <v>1234</v>
      </c>
      <c r="D183" s="252"/>
      <c r="E183" s="252"/>
      <c r="F183" s="275" t="s">
        <v>1159</v>
      </c>
      <c r="G183" s="252"/>
      <c r="H183" s="252" t="s">
        <v>1235</v>
      </c>
      <c r="I183" s="252" t="s">
        <v>1194</v>
      </c>
      <c r="J183" s="252"/>
      <c r="K183" s="300"/>
    </row>
    <row r="184" s="1" customFormat="1" ht="15" customHeight="1">
      <c r="B184" s="277"/>
      <c r="C184" s="252" t="s">
        <v>1223</v>
      </c>
      <c r="D184" s="252"/>
      <c r="E184" s="252"/>
      <c r="F184" s="275" t="s">
        <v>1159</v>
      </c>
      <c r="G184" s="252"/>
      <c r="H184" s="252" t="s">
        <v>1236</v>
      </c>
      <c r="I184" s="252" t="s">
        <v>1194</v>
      </c>
      <c r="J184" s="252"/>
      <c r="K184" s="300"/>
    </row>
    <row r="185" s="1" customFormat="1" ht="15" customHeight="1">
      <c r="B185" s="277"/>
      <c r="C185" s="252" t="s">
        <v>127</v>
      </c>
      <c r="D185" s="252"/>
      <c r="E185" s="252"/>
      <c r="F185" s="275" t="s">
        <v>1165</v>
      </c>
      <c r="G185" s="252"/>
      <c r="H185" s="252" t="s">
        <v>1237</v>
      </c>
      <c r="I185" s="252" t="s">
        <v>1161</v>
      </c>
      <c r="J185" s="252">
        <v>50</v>
      </c>
      <c r="K185" s="300"/>
    </row>
    <row r="186" s="1" customFormat="1" ht="15" customHeight="1">
      <c r="B186" s="277"/>
      <c r="C186" s="252" t="s">
        <v>1238</v>
      </c>
      <c r="D186" s="252"/>
      <c r="E186" s="252"/>
      <c r="F186" s="275" t="s">
        <v>1165</v>
      </c>
      <c r="G186" s="252"/>
      <c r="H186" s="252" t="s">
        <v>1239</v>
      </c>
      <c r="I186" s="252" t="s">
        <v>1240</v>
      </c>
      <c r="J186" s="252"/>
      <c r="K186" s="300"/>
    </row>
    <row r="187" s="1" customFormat="1" ht="15" customHeight="1">
      <c r="B187" s="277"/>
      <c r="C187" s="252" t="s">
        <v>1241</v>
      </c>
      <c r="D187" s="252"/>
      <c r="E187" s="252"/>
      <c r="F187" s="275" t="s">
        <v>1165</v>
      </c>
      <c r="G187" s="252"/>
      <c r="H187" s="252" t="s">
        <v>1242</v>
      </c>
      <c r="I187" s="252" t="s">
        <v>1240</v>
      </c>
      <c r="J187" s="252"/>
      <c r="K187" s="300"/>
    </row>
    <row r="188" s="1" customFormat="1" ht="15" customHeight="1">
      <c r="B188" s="277"/>
      <c r="C188" s="252" t="s">
        <v>1243</v>
      </c>
      <c r="D188" s="252"/>
      <c r="E188" s="252"/>
      <c r="F188" s="275" t="s">
        <v>1165</v>
      </c>
      <c r="G188" s="252"/>
      <c r="H188" s="252" t="s">
        <v>1244</v>
      </c>
      <c r="I188" s="252" t="s">
        <v>1240</v>
      </c>
      <c r="J188" s="252"/>
      <c r="K188" s="300"/>
    </row>
    <row r="189" s="1" customFormat="1" ht="15" customHeight="1">
      <c r="B189" s="277"/>
      <c r="C189" s="313" t="s">
        <v>1245</v>
      </c>
      <c r="D189" s="252"/>
      <c r="E189" s="252"/>
      <c r="F189" s="275" t="s">
        <v>1165</v>
      </c>
      <c r="G189" s="252"/>
      <c r="H189" s="252" t="s">
        <v>1246</v>
      </c>
      <c r="I189" s="252" t="s">
        <v>1247</v>
      </c>
      <c r="J189" s="314" t="s">
        <v>1248</v>
      </c>
      <c r="K189" s="300"/>
    </row>
    <row r="190" s="14" customFormat="1" ht="15" customHeight="1">
      <c r="B190" s="315"/>
      <c r="C190" s="316" t="s">
        <v>1249</v>
      </c>
      <c r="D190" s="317"/>
      <c r="E190" s="317"/>
      <c r="F190" s="318" t="s">
        <v>1165</v>
      </c>
      <c r="G190" s="317"/>
      <c r="H190" s="317" t="s">
        <v>1250</v>
      </c>
      <c r="I190" s="317" t="s">
        <v>1247</v>
      </c>
      <c r="J190" s="319" t="s">
        <v>1248</v>
      </c>
      <c r="K190" s="320"/>
    </row>
    <row r="191" s="1" customFormat="1" ht="15" customHeight="1">
      <c r="B191" s="277"/>
      <c r="C191" s="313" t="s">
        <v>45</v>
      </c>
      <c r="D191" s="252"/>
      <c r="E191" s="252"/>
      <c r="F191" s="275" t="s">
        <v>1159</v>
      </c>
      <c r="G191" s="252"/>
      <c r="H191" s="249" t="s">
        <v>1251</v>
      </c>
      <c r="I191" s="252" t="s">
        <v>1252</v>
      </c>
      <c r="J191" s="252"/>
      <c r="K191" s="300"/>
    </row>
    <row r="192" s="1" customFormat="1" ht="15" customHeight="1">
      <c r="B192" s="277"/>
      <c r="C192" s="313" t="s">
        <v>1253</v>
      </c>
      <c r="D192" s="252"/>
      <c r="E192" s="252"/>
      <c r="F192" s="275" t="s">
        <v>1159</v>
      </c>
      <c r="G192" s="252"/>
      <c r="H192" s="252" t="s">
        <v>1254</v>
      </c>
      <c r="I192" s="252" t="s">
        <v>1194</v>
      </c>
      <c r="J192" s="252"/>
      <c r="K192" s="300"/>
    </row>
    <row r="193" s="1" customFormat="1" ht="15" customHeight="1">
      <c r="B193" s="277"/>
      <c r="C193" s="313" t="s">
        <v>1255</v>
      </c>
      <c r="D193" s="252"/>
      <c r="E193" s="252"/>
      <c r="F193" s="275" t="s">
        <v>1159</v>
      </c>
      <c r="G193" s="252"/>
      <c r="H193" s="252" t="s">
        <v>1256</v>
      </c>
      <c r="I193" s="252" t="s">
        <v>1194</v>
      </c>
      <c r="J193" s="252"/>
      <c r="K193" s="300"/>
    </row>
    <row r="194" s="1" customFormat="1" ht="15" customHeight="1">
      <c r="B194" s="277"/>
      <c r="C194" s="313" t="s">
        <v>1257</v>
      </c>
      <c r="D194" s="252"/>
      <c r="E194" s="252"/>
      <c r="F194" s="275" t="s">
        <v>1165</v>
      </c>
      <c r="G194" s="252"/>
      <c r="H194" s="252" t="s">
        <v>1258</v>
      </c>
      <c r="I194" s="252" t="s">
        <v>1194</v>
      </c>
      <c r="J194" s="252"/>
      <c r="K194" s="300"/>
    </row>
    <row r="195" s="1" customFormat="1" ht="15" customHeight="1">
      <c r="B195" s="306"/>
      <c r="C195" s="321"/>
      <c r="D195" s="286"/>
      <c r="E195" s="286"/>
      <c r="F195" s="286"/>
      <c r="G195" s="286"/>
      <c r="H195" s="286"/>
      <c r="I195" s="286"/>
      <c r="J195" s="286"/>
      <c r="K195" s="307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88"/>
      <c r="C197" s="298"/>
      <c r="D197" s="298"/>
      <c r="E197" s="298"/>
      <c r="F197" s="308"/>
      <c r="G197" s="298"/>
      <c r="H197" s="298"/>
      <c r="I197" s="298"/>
      <c r="J197" s="298"/>
      <c r="K197" s="288"/>
    </row>
    <row r="198" s="1" customFormat="1" ht="18.75" customHeight="1">
      <c r="B198" s="260"/>
      <c r="C198" s="260"/>
      <c r="D198" s="260"/>
      <c r="E198" s="260"/>
      <c r="F198" s="260"/>
      <c r="G198" s="260"/>
      <c r="H198" s="260"/>
      <c r="I198" s="260"/>
      <c r="J198" s="260"/>
      <c r="K198" s="260"/>
    </row>
    <row r="199" s="1" customFormat="1" ht="13.5">
      <c r="B199" s="239"/>
      <c r="C199" s="240"/>
      <c r="D199" s="240"/>
      <c r="E199" s="240"/>
      <c r="F199" s="240"/>
      <c r="G199" s="240"/>
      <c r="H199" s="240"/>
      <c r="I199" s="240"/>
      <c r="J199" s="240"/>
      <c r="K199" s="241"/>
    </row>
    <row r="200" s="1" customFormat="1" ht="21">
      <c r="B200" s="242"/>
      <c r="C200" s="243" t="s">
        <v>1259</v>
      </c>
      <c r="D200" s="243"/>
      <c r="E200" s="243"/>
      <c r="F200" s="243"/>
      <c r="G200" s="243"/>
      <c r="H200" s="243"/>
      <c r="I200" s="243"/>
      <c r="J200" s="243"/>
      <c r="K200" s="244"/>
    </row>
    <row r="201" s="1" customFormat="1" ht="25.5" customHeight="1">
      <c r="B201" s="242"/>
      <c r="C201" s="322" t="s">
        <v>1260</v>
      </c>
      <c r="D201" s="322"/>
      <c r="E201" s="322"/>
      <c r="F201" s="322" t="s">
        <v>1261</v>
      </c>
      <c r="G201" s="323"/>
      <c r="H201" s="322" t="s">
        <v>1262</v>
      </c>
      <c r="I201" s="322"/>
      <c r="J201" s="322"/>
      <c r="K201" s="244"/>
    </row>
    <row r="202" s="1" customFormat="1" ht="5.25" customHeight="1">
      <c r="B202" s="277"/>
      <c r="C202" s="272"/>
      <c r="D202" s="272"/>
      <c r="E202" s="272"/>
      <c r="F202" s="272"/>
      <c r="G202" s="298"/>
      <c r="H202" s="272"/>
      <c r="I202" s="272"/>
      <c r="J202" s="272"/>
      <c r="K202" s="300"/>
    </row>
    <row r="203" s="1" customFormat="1" ht="15" customHeight="1">
      <c r="B203" s="277"/>
      <c r="C203" s="252" t="s">
        <v>1252</v>
      </c>
      <c r="D203" s="252"/>
      <c r="E203" s="252"/>
      <c r="F203" s="275" t="s">
        <v>46</v>
      </c>
      <c r="G203" s="252"/>
      <c r="H203" s="252" t="s">
        <v>1263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47</v>
      </c>
      <c r="G204" s="252"/>
      <c r="H204" s="252" t="s">
        <v>1264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50</v>
      </c>
      <c r="G205" s="252"/>
      <c r="H205" s="252" t="s">
        <v>1265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48</v>
      </c>
      <c r="G206" s="252"/>
      <c r="H206" s="252" t="s">
        <v>1266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 t="s">
        <v>49</v>
      </c>
      <c r="G207" s="252"/>
      <c r="H207" s="252" t="s">
        <v>1267</v>
      </c>
      <c r="I207" s="252"/>
      <c r="J207" s="252"/>
      <c r="K207" s="300"/>
    </row>
    <row r="208" s="1" customFormat="1" ht="15" customHeight="1">
      <c r="B208" s="277"/>
      <c r="C208" s="252"/>
      <c r="D208" s="252"/>
      <c r="E208" s="252"/>
      <c r="F208" s="275"/>
      <c r="G208" s="252"/>
      <c r="H208" s="252"/>
      <c r="I208" s="252"/>
      <c r="J208" s="252"/>
      <c r="K208" s="300"/>
    </row>
    <row r="209" s="1" customFormat="1" ht="15" customHeight="1">
      <c r="B209" s="277"/>
      <c r="C209" s="252" t="s">
        <v>1206</v>
      </c>
      <c r="D209" s="252"/>
      <c r="E209" s="252"/>
      <c r="F209" s="275" t="s">
        <v>82</v>
      </c>
      <c r="G209" s="252"/>
      <c r="H209" s="252" t="s">
        <v>1268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1101</v>
      </c>
      <c r="G210" s="252"/>
      <c r="H210" s="252" t="s">
        <v>1102</v>
      </c>
      <c r="I210" s="252"/>
      <c r="J210" s="252"/>
      <c r="K210" s="300"/>
    </row>
    <row r="211" s="1" customFormat="1" ht="15" customHeight="1">
      <c r="B211" s="277"/>
      <c r="C211" s="252"/>
      <c r="D211" s="252"/>
      <c r="E211" s="252"/>
      <c r="F211" s="275" t="s">
        <v>1099</v>
      </c>
      <c r="G211" s="252"/>
      <c r="H211" s="252" t="s">
        <v>1269</v>
      </c>
      <c r="I211" s="252"/>
      <c r="J211" s="252"/>
      <c r="K211" s="300"/>
    </row>
    <row r="212" s="1" customFormat="1" ht="15" customHeight="1">
      <c r="B212" s="324"/>
      <c r="C212" s="252"/>
      <c r="D212" s="252"/>
      <c r="E212" s="252"/>
      <c r="F212" s="275" t="s">
        <v>1103</v>
      </c>
      <c r="G212" s="313"/>
      <c r="H212" s="304" t="s">
        <v>1104</v>
      </c>
      <c r="I212" s="304"/>
      <c r="J212" s="304"/>
      <c r="K212" s="325"/>
    </row>
    <row r="213" s="1" customFormat="1" ht="15" customHeight="1">
      <c r="B213" s="324"/>
      <c r="C213" s="252"/>
      <c r="D213" s="252"/>
      <c r="E213" s="252"/>
      <c r="F213" s="275" t="s">
        <v>1105</v>
      </c>
      <c r="G213" s="313"/>
      <c r="H213" s="304" t="s">
        <v>1270</v>
      </c>
      <c r="I213" s="304"/>
      <c r="J213" s="304"/>
      <c r="K213" s="325"/>
    </row>
    <row r="214" s="1" customFormat="1" ht="15" customHeight="1">
      <c r="B214" s="324"/>
      <c r="C214" s="252"/>
      <c r="D214" s="252"/>
      <c r="E214" s="252"/>
      <c r="F214" s="275"/>
      <c r="G214" s="313"/>
      <c r="H214" s="304"/>
      <c r="I214" s="304"/>
      <c r="J214" s="304"/>
      <c r="K214" s="325"/>
    </row>
    <row r="215" s="1" customFormat="1" ht="15" customHeight="1">
      <c r="B215" s="324"/>
      <c r="C215" s="252" t="s">
        <v>1230</v>
      </c>
      <c r="D215" s="252"/>
      <c r="E215" s="252"/>
      <c r="F215" s="275">
        <v>1</v>
      </c>
      <c r="G215" s="313"/>
      <c r="H215" s="304" t="s">
        <v>1271</v>
      </c>
      <c r="I215" s="304"/>
      <c r="J215" s="304"/>
      <c r="K215" s="325"/>
    </row>
    <row r="216" s="1" customFormat="1" ht="15" customHeight="1">
      <c r="B216" s="324"/>
      <c r="C216" s="252"/>
      <c r="D216" s="252"/>
      <c r="E216" s="252"/>
      <c r="F216" s="275">
        <v>2</v>
      </c>
      <c r="G216" s="313"/>
      <c r="H216" s="304" t="s">
        <v>1272</v>
      </c>
      <c r="I216" s="304"/>
      <c r="J216" s="304"/>
      <c r="K216" s="325"/>
    </row>
    <row r="217" s="1" customFormat="1" ht="15" customHeight="1">
      <c r="B217" s="324"/>
      <c r="C217" s="252"/>
      <c r="D217" s="252"/>
      <c r="E217" s="252"/>
      <c r="F217" s="275">
        <v>3</v>
      </c>
      <c r="G217" s="313"/>
      <c r="H217" s="304" t="s">
        <v>1273</v>
      </c>
      <c r="I217" s="304"/>
      <c r="J217" s="304"/>
      <c r="K217" s="325"/>
    </row>
    <row r="218" s="1" customFormat="1" ht="15" customHeight="1">
      <c r="B218" s="324"/>
      <c r="C218" s="252"/>
      <c r="D218" s="252"/>
      <c r="E218" s="252"/>
      <c r="F218" s="275">
        <v>4</v>
      </c>
      <c r="G218" s="313"/>
      <c r="H218" s="304" t="s">
        <v>1274</v>
      </c>
      <c r="I218" s="304"/>
      <c r="J218" s="304"/>
      <c r="K218" s="325"/>
    </row>
    <row r="219" s="1" customFormat="1" ht="12.75" customHeight="1">
      <c r="B219" s="326"/>
      <c r="C219" s="327"/>
      <c r="D219" s="327"/>
      <c r="E219" s="327"/>
      <c r="F219" s="327"/>
      <c r="G219" s="327"/>
      <c r="H219" s="327"/>
      <c r="I219" s="327"/>
      <c r="J219" s="327"/>
      <c r="K219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Klimša</dc:creator>
  <cp:lastModifiedBy>Michal Klimša</cp:lastModifiedBy>
  <dcterms:created xsi:type="dcterms:W3CDTF">2024-02-23T15:45:19Z</dcterms:created>
  <dcterms:modified xsi:type="dcterms:W3CDTF">2024-02-23T15:45:24Z</dcterms:modified>
</cp:coreProperties>
</file>